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oard meetings\Board meeting 27 Aug 2025\"/>
    </mc:Choice>
  </mc:AlternateContent>
  <xr:revisionPtr revIDLastSave="0" documentId="13_ncr:1_{B9AB61A6-DC9E-4E5B-BCC7-AD88FA615A0F}" xr6:coauthVersionLast="47" xr6:coauthVersionMax="47" xr10:uidLastSave="{00000000-0000-0000-0000-000000000000}"/>
  <bookViews>
    <workbookView xWindow="-120" yWindow="-120" windowWidth="29040" windowHeight="15840" activeTab="1" xr2:uid="{799B302D-A516-4B65-91A8-CC61D56A274F}"/>
  </bookViews>
  <sheets>
    <sheet name="Summary" sheetId="1" r:id="rId1"/>
    <sheet name="Sch 2" sheetId="2" r:id="rId2"/>
    <sheet name="Sch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D49" i="3"/>
  <c r="D34" i="3"/>
  <c r="G13" i="1" s="1"/>
  <c r="D17" i="3"/>
  <c r="D13" i="1" s="1"/>
  <c r="F124" i="2"/>
  <c r="F160" i="2"/>
  <c r="F155" i="2"/>
  <c r="F151" i="2"/>
  <c r="F145" i="2"/>
  <c r="F140" i="2"/>
  <c r="F136" i="2"/>
  <c r="F115" i="2"/>
  <c r="F111" i="2"/>
  <c r="F108" i="2"/>
  <c r="F105" i="2"/>
  <c r="F102" i="2"/>
  <c r="F98" i="2"/>
  <c r="F94" i="2"/>
  <c r="F90" i="2"/>
  <c r="F86" i="2"/>
  <c r="F82" i="2"/>
  <c r="F77" i="2"/>
  <c r="F73" i="2"/>
  <c r="F69" i="2"/>
  <c r="F51" i="2"/>
  <c r="F47" i="2"/>
  <c r="F43" i="2"/>
  <c r="F39" i="2"/>
  <c r="F34" i="2"/>
  <c r="F30" i="2"/>
  <c r="F27" i="2"/>
  <c r="F23" i="2"/>
  <c r="F20" i="2"/>
  <c r="F16" i="2"/>
  <c r="F12" i="2"/>
  <c r="D160" i="2"/>
  <c r="D155" i="2"/>
  <c r="D151" i="2"/>
  <c r="D145" i="2"/>
  <c r="D140" i="2"/>
  <c r="D136" i="2"/>
  <c r="D115" i="2"/>
  <c r="D111" i="2"/>
  <c r="D108" i="2"/>
  <c r="D105" i="2"/>
  <c r="D102" i="2"/>
  <c r="D98" i="2"/>
  <c r="D94" i="2"/>
  <c r="D90" i="2"/>
  <c r="D86" i="2"/>
  <c r="D82" i="2"/>
  <c r="D77" i="2"/>
  <c r="D73" i="2"/>
  <c r="D69" i="2"/>
  <c r="D51" i="2"/>
  <c r="D47" i="2"/>
  <c r="D43" i="2"/>
  <c r="D39" i="2"/>
  <c r="D34" i="2"/>
  <c r="D30" i="2"/>
  <c r="D27" i="2"/>
  <c r="D23" i="2"/>
  <c r="D20" i="2"/>
  <c r="D53" i="2" s="1"/>
  <c r="D16" i="2"/>
  <c r="D12" i="2"/>
  <c r="L9" i="1"/>
  <c r="F162" i="2" l="1"/>
  <c r="F166" i="2" s="1"/>
  <c r="F118" i="2"/>
  <c r="F53" i="2"/>
  <c r="D118" i="2"/>
  <c r="D162" i="2"/>
  <c r="D163" i="2" s="1"/>
  <c r="D166" i="2" s="1"/>
  <c r="D164" i="2"/>
  <c r="D122" i="2"/>
  <c r="D120" i="2"/>
  <c r="D124" i="2" s="1"/>
  <c r="D55" i="2"/>
  <c r="D57" i="2" s="1"/>
  <c r="F57" i="2" l="1"/>
  <c r="D11" i="1" s="1"/>
  <c r="D15" i="1" s="1"/>
  <c r="D17" i="1" s="1"/>
  <c r="J11" i="1"/>
  <c r="G11" i="1"/>
  <c r="G15" i="1" s="1"/>
  <c r="D19" i="1" l="1"/>
  <c r="G17" i="1"/>
  <c r="G19" i="1"/>
  <c r="L11" i="1"/>
  <c r="L13" i="1" l="1"/>
  <c r="J15" i="1" l="1"/>
  <c r="J19" i="1" l="1"/>
  <c r="J17" i="1"/>
  <c r="L17" i="1" s="1"/>
  <c r="L15" i="1"/>
  <c r="L19" i="1" s="1"/>
</calcChain>
</file>

<file path=xl/sharedStrings.xml><?xml version="1.0" encoding="utf-8"?>
<sst xmlns="http://schemas.openxmlformats.org/spreadsheetml/2006/main" count="171" uniqueCount="113">
  <si>
    <t xml:space="preserve">Summary of PMP completed against budget   </t>
  </si>
  <si>
    <t>Association</t>
  </si>
  <si>
    <t>Glencraig</t>
  </si>
  <si>
    <t>Mourne Grange</t>
  </si>
  <si>
    <t>Clanabogan</t>
  </si>
  <si>
    <t>Totals</t>
  </si>
  <si>
    <t>£</t>
  </si>
  <si>
    <t>PMP Budget for year</t>
  </si>
  <si>
    <t>Cost of Work completed YTD</t>
  </si>
  <si>
    <t>Work currently underway</t>
  </si>
  <si>
    <t>Estimated £ committed to date</t>
  </si>
  <si>
    <t>£ of over or - under spend to date</t>
  </si>
  <si>
    <t>% of budget committed</t>
  </si>
  <si>
    <t>Planned Maintenance Programme 2025 to 2026</t>
  </si>
  <si>
    <t>Glencraig   -  Draft PMP 2025  - 2026</t>
  </si>
  <si>
    <t>Estimated</t>
  </si>
  <si>
    <t>Property</t>
  </si>
  <si>
    <t>Project</t>
  </si>
  <si>
    <t>Cost</t>
  </si>
  <si>
    <t>Pestalozzi</t>
  </si>
  <si>
    <t>Replace stairs &amp; FF floor carpets</t>
  </si>
  <si>
    <t>Refurb FF bathroom</t>
  </si>
  <si>
    <t>Hermitage</t>
  </si>
  <si>
    <t>External redecoration</t>
  </si>
  <si>
    <t>Replace lounge flooring</t>
  </si>
  <si>
    <t>Samaria</t>
  </si>
  <si>
    <t>Replace carpet on stairs &amp; landing</t>
  </si>
  <si>
    <t>Lodge</t>
  </si>
  <si>
    <t>Replace kitchen</t>
  </si>
  <si>
    <t>Kintyre</t>
  </si>
  <si>
    <t>Replace G/F cork flooring to vinyl</t>
  </si>
  <si>
    <t>Renew kitchen doors</t>
  </si>
  <si>
    <t>Del O Grace</t>
  </si>
  <si>
    <t>Replace laundry flat roof</t>
  </si>
  <si>
    <t>Craigowen House</t>
  </si>
  <si>
    <t>Refurb bathroom 209</t>
  </si>
  <si>
    <t>Internal redecoration, incl.doors</t>
  </si>
  <si>
    <t>Bethany</t>
  </si>
  <si>
    <t xml:space="preserve">Upgrade Front door to PVC </t>
  </si>
  <si>
    <t>Refurb bathroom (202 or 207)</t>
  </si>
  <si>
    <t>Emmaus</t>
  </si>
  <si>
    <t>Renew carpets to  vinyl on landing / stairs</t>
  </si>
  <si>
    <t>Redecorate FF hall</t>
  </si>
  <si>
    <t>Novalis</t>
  </si>
  <si>
    <t>Sand and seal dining room floor</t>
  </si>
  <si>
    <t>Refurb bathroom</t>
  </si>
  <si>
    <t>Comgall</t>
  </si>
  <si>
    <t>Internal redecoration</t>
  </si>
  <si>
    <t>Replace FF carpets with vinyl</t>
  </si>
  <si>
    <t>Total projects by property</t>
  </si>
  <si>
    <t>Contingency</t>
  </si>
  <si>
    <t>Draft Planned maintenance programme</t>
  </si>
  <si>
    <t>Avalon</t>
  </si>
  <si>
    <t>Replace ext door to boot room</t>
  </si>
  <si>
    <t>Coach</t>
  </si>
  <si>
    <t>Refurb downstairs bathroom</t>
  </si>
  <si>
    <t>Replace 2 ext store doors</t>
  </si>
  <si>
    <t>Arimathea</t>
  </si>
  <si>
    <t>Overhaul roof along-with Nicodemus</t>
  </si>
  <si>
    <t>Iona</t>
  </si>
  <si>
    <t>Replace front door set</t>
  </si>
  <si>
    <t>Refurbish kitchen(resand/spray doors)</t>
  </si>
  <si>
    <t>Refurb GF bathroom</t>
  </si>
  <si>
    <t>Nicodemus</t>
  </si>
  <si>
    <t>Overhaul roof along-with Arimathea</t>
  </si>
  <si>
    <t>Renew main entrance door set</t>
  </si>
  <si>
    <t>Skellig Michael</t>
  </si>
  <si>
    <t>Refurb bathroom(209)</t>
  </si>
  <si>
    <t>St Bronagh</t>
  </si>
  <si>
    <t>Refurb bathroom(111)</t>
  </si>
  <si>
    <t>Raphael</t>
  </si>
  <si>
    <t>Refurb WC(116) &amp; bathroom(117)</t>
  </si>
  <si>
    <t>Replace flooring in entrance &amp; hallways</t>
  </si>
  <si>
    <t>MG House</t>
  </si>
  <si>
    <t>Renew extractor fans</t>
  </si>
  <si>
    <t>St Sunniva</t>
  </si>
  <si>
    <t>Refurb 2 bathrooms</t>
  </si>
  <si>
    <t>Tobias</t>
  </si>
  <si>
    <t>Upgrade whole property</t>
  </si>
  <si>
    <t>Fairy Grove</t>
  </si>
  <si>
    <t>Refurb bathroom 103</t>
  </si>
  <si>
    <t>Shimna Lodge</t>
  </si>
  <si>
    <t>Replace rear ext door</t>
  </si>
  <si>
    <t>Add: Contingency</t>
  </si>
  <si>
    <t>Add: In year projects</t>
  </si>
  <si>
    <t>Draft PMP for year ending 31/3/26</t>
  </si>
  <si>
    <t>Actual</t>
  </si>
  <si>
    <t>Actionable</t>
  </si>
  <si>
    <t>Artaban</t>
  </si>
  <si>
    <t>Replace flooring in bedrooms corridor</t>
  </si>
  <si>
    <t>Replace windows at rear</t>
  </si>
  <si>
    <t>Columba</t>
  </si>
  <si>
    <t>Rainbow</t>
  </si>
  <si>
    <t>Replace upstairs carpet with laminate</t>
  </si>
  <si>
    <t>Refurb upstairs bathroom(113)</t>
  </si>
  <si>
    <t>Riverstown</t>
  </si>
  <si>
    <t>Replace suspended ceiling</t>
  </si>
  <si>
    <t>Sloe</t>
  </si>
  <si>
    <t>Renew kitchen</t>
  </si>
  <si>
    <t>Sunrise</t>
  </si>
  <si>
    <t>Refurb upstairs bathroom</t>
  </si>
  <si>
    <t>In year projects</t>
  </si>
  <si>
    <t>Total proposed</t>
  </si>
  <si>
    <t>Completed</t>
  </si>
  <si>
    <t>Actual cost</t>
  </si>
  <si>
    <t xml:space="preserve">Glencraig   </t>
  </si>
  <si>
    <t>2A</t>
  </si>
  <si>
    <t>Sch 2A</t>
  </si>
  <si>
    <t>Sch 2B</t>
  </si>
  <si>
    <t>Sch 2C</t>
  </si>
  <si>
    <t>2B</t>
  </si>
  <si>
    <t>2C</t>
  </si>
  <si>
    <t>Sch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</si>
</sst>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164" fontId="3" fillId="0" borderId="1" xfId="1" applyNumberFormat="1" applyFont="1" applyBorder="1"/>
    <xf numFmtId="164" fontId="3" fillId="0" borderId="0" xfId="1" applyNumberFormat="1" applyFont="1" applyBorder="1"/>
    <xf numFmtId="164" fontId="3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1" applyNumberFormat="1" applyFont="1" applyBorder="1"/>
    <xf numFmtId="164" fontId="5" fillId="0" borderId="1" xfId="1" applyNumberFormat="1" applyFont="1" applyBorder="1"/>
    <xf numFmtId="164" fontId="3" fillId="0" borderId="0" xfId="1" applyNumberFormat="1" applyFont="1"/>
    <xf numFmtId="164" fontId="5" fillId="0" borderId="0" xfId="1" applyNumberFormat="1" applyFont="1"/>
    <xf numFmtId="9" fontId="5" fillId="0" borderId="1" xfId="2" applyFont="1" applyBorder="1"/>
    <xf numFmtId="9" fontId="3" fillId="0" borderId="1" xfId="2" applyFont="1" applyBorder="1"/>
    <xf numFmtId="0" fontId="7" fillId="0" borderId="0" xfId="0" applyFont="1"/>
    <xf numFmtId="164" fontId="0" fillId="0" borderId="0" xfId="1" applyNumberFormat="1" applyFont="1"/>
    <xf numFmtId="164" fontId="6" fillId="0" borderId="0" xfId="1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2" xfId="1" applyNumberFormat="1" applyFont="1" applyBorder="1"/>
    <xf numFmtId="164" fontId="0" fillId="0" borderId="0" xfId="1" applyNumberFormat="1" applyFont="1" applyFill="1"/>
    <xf numFmtId="164" fontId="0" fillId="0" borderId="2" xfId="1" applyNumberFormat="1" applyFont="1" applyFill="1" applyBorder="1"/>
    <xf numFmtId="164" fontId="0" fillId="0" borderId="0" xfId="1" applyNumberFormat="1" applyFont="1" applyFill="1" applyBorder="1"/>
    <xf numFmtId="164" fontId="0" fillId="0" borderId="0" xfId="1" applyNumberFormat="1" applyFont="1" applyBorder="1"/>
    <xf numFmtId="164" fontId="0" fillId="0" borderId="3" xfId="1" applyNumberFormat="1" applyFont="1" applyBorder="1"/>
    <xf numFmtId="0" fontId="8" fillId="0" borderId="0" xfId="0" applyFont="1"/>
    <xf numFmtId="164" fontId="7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8" fillId="0" borderId="0" xfId="1" applyNumberFormat="1" applyFont="1"/>
    <xf numFmtId="164" fontId="8" fillId="0" borderId="2" xfId="1" applyNumberFormat="1" applyFont="1" applyBorder="1"/>
    <xf numFmtId="164" fontId="8" fillId="0" borderId="0" xfId="1" applyNumberFormat="1" applyFont="1" applyFill="1"/>
    <xf numFmtId="164" fontId="8" fillId="0" borderId="2" xfId="1" applyNumberFormat="1" applyFont="1" applyFill="1" applyBorder="1"/>
    <xf numFmtId="164" fontId="8" fillId="0" borderId="0" xfId="1" applyNumberFormat="1" applyFont="1" applyFill="1" applyBorder="1"/>
    <xf numFmtId="164" fontId="8" fillId="0" borderId="0" xfId="1" applyNumberFormat="1" applyFont="1" applyBorder="1"/>
    <xf numFmtId="164" fontId="8" fillId="0" borderId="3" xfId="1" applyNumberFormat="1" applyFont="1" applyBorder="1"/>
    <xf numFmtId="0" fontId="9" fillId="0" borderId="0" xfId="0" applyFont="1"/>
    <xf numFmtId="164" fontId="0" fillId="0" borderId="4" xfId="1" applyNumberFormat="1" applyFont="1" applyBorder="1"/>
    <xf numFmtId="0" fontId="10" fillId="0" borderId="0" xfId="0" applyFont="1"/>
    <xf numFmtId="164" fontId="0" fillId="0" borderId="4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3089-7370-4BB3-9AD1-E2729AC96B84}">
  <sheetPr>
    <pageSetUpPr fitToPage="1"/>
  </sheetPr>
  <dimension ref="B3:L19"/>
  <sheetViews>
    <sheetView topLeftCell="B1" zoomScaleNormal="100" workbookViewId="0">
      <selection activeCell="E26" sqref="E26"/>
    </sheetView>
  </sheetViews>
  <sheetFormatPr defaultRowHeight="15" x14ac:dyDescent="0.25"/>
  <cols>
    <col min="2" max="2" width="38.85546875" customWidth="1"/>
    <col min="4" max="4" width="11.7109375" bestFit="1" customWidth="1"/>
    <col min="7" max="7" width="13.140625" customWidth="1"/>
    <col min="10" max="10" width="11.42578125" customWidth="1"/>
    <col min="12" max="12" width="12.42578125" customWidth="1"/>
  </cols>
  <sheetData>
    <row r="3" spans="2:12" ht="21" x14ac:dyDescent="0.35">
      <c r="B3" s="1" t="s">
        <v>13</v>
      </c>
    </row>
    <row r="5" spans="2:12" ht="21" x14ac:dyDescent="0.35">
      <c r="B5" s="1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21" x14ac:dyDescent="0.35">
      <c r="B6" s="3">
        <v>45891</v>
      </c>
      <c r="E6" s="2"/>
      <c r="F6" s="2"/>
      <c r="G6" s="2"/>
      <c r="H6" s="2"/>
      <c r="I6" s="2"/>
      <c r="J6" s="2"/>
      <c r="K6" s="4"/>
      <c r="L6" s="4" t="s">
        <v>1</v>
      </c>
    </row>
    <row r="7" spans="2:12" ht="18.75" x14ac:dyDescent="0.3">
      <c r="B7" s="5"/>
      <c r="D7" s="4" t="s">
        <v>2</v>
      </c>
      <c r="E7" s="4"/>
      <c r="F7" s="4"/>
      <c r="G7" s="4" t="s">
        <v>3</v>
      </c>
      <c r="H7" s="4"/>
      <c r="I7" s="4"/>
      <c r="J7" s="4" t="s">
        <v>4</v>
      </c>
      <c r="K7" s="4"/>
      <c r="L7" s="4" t="s">
        <v>5</v>
      </c>
    </row>
    <row r="8" spans="2:12" ht="18.75" x14ac:dyDescent="0.3">
      <c r="B8" s="6"/>
      <c r="C8" s="2"/>
      <c r="D8" s="2"/>
      <c r="E8" s="2"/>
      <c r="F8" s="2"/>
      <c r="G8" s="2"/>
      <c r="H8" s="2"/>
      <c r="I8" s="2"/>
      <c r="J8" s="2"/>
      <c r="K8" s="2"/>
      <c r="L8" s="4" t="s">
        <v>6</v>
      </c>
    </row>
    <row r="9" spans="2:12" ht="18.75" x14ac:dyDescent="0.3">
      <c r="B9" s="2" t="s">
        <v>7</v>
      </c>
      <c r="C9" s="2"/>
      <c r="D9" s="7">
        <v>92950</v>
      </c>
      <c r="F9" s="8"/>
      <c r="G9" s="7">
        <v>140520</v>
      </c>
      <c r="I9" s="8"/>
      <c r="J9" s="7">
        <v>70460</v>
      </c>
      <c r="K9" s="8"/>
      <c r="L9" s="9">
        <f>SUM(D9:J9)</f>
        <v>303930</v>
      </c>
    </row>
    <row r="10" spans="2:12" ht="18.75" x14ac:dyDescent="0.3">
      <c r="C10" s="2"/>
      <c r="D10" s="2"/>
      <c r="F10" s="2"/>
      <c r="G10" s="2"/>
      <c r="I10" s="2"/>
      <c r="J10" s="2"/>
      <c r="K10" s="2"/>
      <c r="L10" s="2"/>
    </row>
    <row r="11" spans="2:12" ht="18.75" x14ac:dyDescent="0.3">
      <c r="B11" s="2" t="s">
        <v>8</v>
      </c>
      <c r="C11" s="10" t="s">
        <v>106</v>
      </c>
      <c r="D11" s="11">
        <f>'Sch 2'!F57+0</f>
        <v>25420</v>
      </c>
      <c r="F11" s="10" t="s">
        <v>110</v>
      </c>
      <c r="G11" s="8">
        <f>'Sch 2'!F124+0</f>
        <v>0</v>
      </c>
      <c r="I11" s="10" t="s">
        <v>111</v>
      </c>
      <c r="J11" s="11">
        <f>'Sch 2'!F166+0</f>
        <v>24784</v>
      </c>
      <c r="K11" s="11"/>
      <c r="L11" s="11">
        <f>D11+G11+J11</f>
        <v>50204</v>
      </c>
    </row>
    <row r="12" spans="2:12" ht="18.75" x14ac:dyDescent="0.3">
      <c r="B12" s="2"/>
      <c r="C12" s="10"/>
      <c r="D12" s="8"/>
      <c r="F12" s="10"/>
      <c r="G12" s="8"/>
      <c r="I12" s="10"/>
      <c r="J12" s="8"/>
      <c r="K12" s="8"/>
      <c r="L12" s="8"/>
    </row>
    <row r="13" spans="2:12" ht="18.75" x14ac:dyDescent="0.3">
      <c r="B13" s="2" t="s">
        <v>9</v>
      </c>
      <c r="C13" s="10">
        <v>3</v>
      </c>
      <c r="D13" s="7">
        <f>'Sch 3'!D17+0</f>
        <v>0</v>
      </c>
      <c r="F13" s="10">
        <v>3</v>
      </c>
      <c r="G13" s="7">
        <f>'Sch 3'!D34+0</f>
        <v>0</v>
      </c>
      <c r="I13" s="10">
        <v>3</v>
      </c>
      <c r="J13" s="7">
        <f>'Sch 3'!D49+0</f>
        <v>0</v>
      </c>
      <c r="K13" s="8"/>
      <c r="L13" s="7">
        <f>D13+G13+J13</f>
        <v>0</v>
      </c>
    </row>
    <row r="14" spans="2:12" ht="18.75" x14ac:dyDescent="0.3">
      <c r="B14" s="2"/>
      <c r="C14" s="2"/>
      <c r="D14" s="8"/>
      <c r="F14" s="8"/>
      <c r="G14" s="8"/>
      <c r="I14" s="8"/>
      <c r="J14" s="8"/>
      <c r="K14" s="8"/>
      <c r="L14" s="8"/>
    </row>
    <row r="15" spans="2:12" ht="18.75" x14ac:dyDescent="0.3">
      <c r="B15" s="2" t="s">
        <v>10</v>
      </c>
      <c r="C15" s="2"/>
      <c r="D15" s="7">
        <f>D11+D13</f>
        <v>25420</v>
      </c>
      <c r="F15" s="8"/>
      <c r="G15" s="7">
        <f>G11+G13</f>
        <v>0</v>
      </c>
      <c r="I15" s="8"/>
      <c r="J15" s="7">
        <f>J11+J13</f>
        <v>24784</v>
      </c>
      <c r="K15" s="8"/>
      <c r="L15" s="12">
        <f>SUM(D15:J15)</f>
        <v>50204</v>
      </c>
    </row>
    <row r="16" spans="2:12" ht="18.75" x14ac:dyDescent="0.3">
      <c r="B16" s="6"/>
      <c r="C16" s="2"/>
      <c r="D16" s="13"/>
      <c r="F16" s="8"/>
      <c r="G16" s="13"/>
      <c r="I16" s="8"/>
      <c r="J16" s="13"/>
      <c r="K16" s="13"/>
      <c r="L16" s="14"/>
    </row>
    <row r="17" spans="2:12" ht="18.75" x14ac:dyDescent="0.3">
      <c r="B17" s="2" t="s">
        <v>11</v>
      </c>
      <c r="C17" s="2"/>
      <c r="D17" s="13">
        <f>D15-D9</f>
        <v>-67530</v>
      </c>
      <c r="F17" s="8"/>
      <c r="G17" s="13">
        <f t="shared" ref="G17:J17" si="0">G15-G9</f>
        <v>-140520</v>
      </c>
      <c r="I17" s="8"/>
      <c r="J17" s="14">
        <f t="shared" si="0"/>
        <v>-45676</v>
      </c>
      <c r="K17" s="13"/>
      <c r="L17" s="14">
        <f>SUM(D17:J17)</f>
        <v>-253726</v>
      </c>
    </row>
    <row r="18" spans="2:12" ht="18.75" x14ac:dyDescent="0.3">
      <c r="B18" s="6"/>
      <c r="C18" s="2"/>
      <c r="D18" s="13"/>
      <c r="F18" s="8"/>
      <c r="G18" s="13"/>
      <c r="I18" s="8"/>
      <c r="J18" s="13"/>
      <c r="K18" s="13"/>
      <c r="L18" s="14"/>
    </row>
    <row r="19" spans="2:12" ht="18.75" x14ac:dyDescent="0.3">
      <c r="B19" s="2" t="s">
        <v>12</v>
      </c>
      <c r="C19" s="2"/>
      <c r="D19" s="15">
        <f>D15/D9</f>
        <v>0.27348036578805812</v>
      </c>
      <c r="F19" s="8"/>
      <c r="G19" s="16">
        <f>G15/G9</f>
        <v>0</v>
      </c>
      <c r="I19" s="8"/>
      <c r="J19" s="15">
        <f>J15/J9</f>
        <v>0.35174567130286688</v>
      </c>
      <c r="K19" s="13"/>
      <c r="L19" s="15">
        <f>L15/L9</f>
        <v>0.16518277234889614</v>
      </c>
    </row>
  </sheetData>
  <pageMargins left="0.70866141732283472" right="0.70866141732283472" top="0.74803149606299213" bottom="0.74803149606299213" header="0.31496062992125984" footer="0.31496062992125984"/>
  <pageSetup paperSize="9" scale="86" orientation="landscape" verticalDpi="0" r:id="rId1"/>
  <headerFooter>
    <oddHeader>&amp;R&amp;"Arial,Bold"&amp;14Paper 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304D0-A939-456C-806B-3E61ED6AA70F}">
  <dimension ref="B4:G167"/>
  <sheetViews>
    <sheetView tabSelected="1" topLeftCell="A120" zoomScaleNormal="100" workbookViewId="0">
      <selection activeCell="F145" sqref="F145"/>
    </sheetView>
  </sheetViews>
  <sheetFormatPr defaultRowHeight="15" x14ac:dyDescent="0.25"/>
  <cols>
    <col min="2" max="2" width="17.28515625" customWidth="1"/>
    <col min="3" max="3" width="38.140625" bestFit="1" customWidth="1"/>
    <col min="4" max="4" width="12.7109375" customWidth="1"/>
    <col min="6" max="6" width="11.140625" bestFit="1" customWidth="1"/>
  </cols>
  <sheetData>
    <row r="4" spans="2:7" ht="18.75" x14ac:dyDescent="0.3">
      <c r="B4" s="17" t="s">
        <v>14</v>
      </c>
      <c r="D4" s="18"/>
      <c r="G4" s="6" t="s">
        <v>107</v>
      </c>
    </row>
    <row r="5" spans="2:7" ht="15.75" x14ac:dyDescent="0.25">
      <c r="B5" s="17"/>
      <c r="D5" s="18"/>
    </row>
    <row r="6" spans="2:7" x14ac:dyDescent="0.25">
      <c r="D6" s="19" t="s">
        <v>15</v>
      </c>
      <c r="F6" s="21" t="s">
        <v>103</v>
      </c>
    </row>
    <row r="7" spans="2:7" x14ac:dyDescent="0.25">
      <c r="B7" s="20" t="s">
        <v>16</v>
      </c>
      <c r="C7" s="21" t="s">
        <v>17</v>
      </c>
      <c r="D7" s="19" t="s">
        <v>18</v>
      </c>
      <c r="F7" s="21" t="s">
        <v>104</v>
      </c>
    </row>
    <row r="8" spans="2:7" x14ac:dyDescent="0.25">
      <c r="B8" s="20"/>
      <c r="C8" s="21"/>
      <c r="D8" s="19" t="s">
        <v>6</v>
      </c>
      <c r="F8" s="21" t="s">
        <v>6</v>
      </c>
    </row>
    <row r="9" spans="2:7" x14ac:dyDescent="0.25">
      <c r="B9" s="20"/>
      <c r="C9" s="21"/>
    </row>
    <row r="10" spans="2:7" x14ac:dyDescent="0.25">
      <c r="B10" s="20" t="s">
        <v>19</v>
      </c>
      <c r="C10" t="s">
        <v>20</v>
      </c>
      <c r="D10" s="18">
        <v>2000</v>
      </c>
      <c r="F10" s="18">
        <v>0</v>
      </c>
    </row>
    <row r="11" spans="2:7" x14ac:dyDescent="0.25">
      <c r="B11" s="20"/>
      <c r="C11" s="22" t="s">
        <v>21</v>
      </c>
      <c r="D11" s="18">
        <v>6000</v>
      </c>
      <c r="F11" s="18">
        <v>0</v>
      </c>
    </row>
    <row r="12" spans="2:7" x14ac:dyDescent="0.25">
      <c r="B12" s="20"/>
      <c r="C12" s="21"/>
      <c r="D12" s="23">
        <f>SUM(D10:D11)</f>
        <v>8000</v>
      </c>
      <c r="F12" s="23">
        <f>SUM(F10:F11)</f>
        <v>0</v>
      </c>
    </row>
    <row r="13" spans="2:7" x14ac:dyDescent="0.25">
      <c r="B13" s="20"/>
      <c r="D13" s="24"/>
      <c r="F13" s="24"/>
    </row>
    <row r="14" spans="2:7" x14ac:dyDescent="0.25">
      <c r="B14" s="20" t="s">
        <v>22</v>
      </c>
      <c r="C14" t="s">
        <v>23</v>
      </c>
      <c r="D14" s="24">
        <v>3500</v>
      </c>
      <c r="F14" s="24">
        <v>4250</v>
      </c>
    </row>
    <row r="15" spans="2:7" x14ac:dyDescent="0.25">
      <c r="B15" s="20"/>
      <c r="C15" t="s">
        <v>24</v>
      </c>
      <c r="D15" s="24">
        <v>500</v>
      </c>
      <c r="F15" s="24">
        <v>0</v>
      </c>
    </row>
    <row r="16" spans="2:7" x14ac:dyDescent="0.25">
      <c r="B16" s="20"/>
      <c r="D16" s="25">
        <f>SUM(D14:D15)</f>
        <v>4000</v>
      </c>
      <c r="F16" s="25">
        <f>SUM(F14:F15)</f>
        <v>4250</v>
      </c>
    </row>
    <row r="17" spans="2:6" x14ac:dyDescent="0.25">
      <c r="B17" s="20"/>
      <c r="D17" s="24"/>
      <c r="F17" s="24"/>
    </row>
    <row r="18" spans="2:6" x14ac:dyDescent="0.25">
      <c r="B18" s="20" t="s">
        <v>25</v>
      </c>
      <c r="C18" t="s">
        <v>26</v>
      </c>
      <c r="D18" s="24">
        <v>1000</v>
      </c>
      <c r="F18" s="24">
        <v>1015</v>
      </c>
    </row>
    <row r="19" spans="2:6" x14ac:dyDescent="0.25">
      <c r="B19" s="20"/>
      <c r="D19" s="18"/>
      <c r="F19" s="18"/>
    </row>
    <row r="20" spans="2:6" x14ac:dyDescent="0.25">
      <c r="B20" s="20"/>
      <c r="D20" s="25">
        <f>SUM(D18:D19)</f>
        <v>1000</v>
      </c>
      <c r="F20" s="25">
        <f>SUM(F18:F19)</f>
        <v>1015</v>
      </c>
    </row>
    <row r="21" spans="2:6" x14ac:dyDescent="0.25">
      <c r="B21" s="20"/>
      <c r="D21" s="24"/>
      <c r="F21" s="24"/>
    </row>
    <row r="22" spans="2:6" x14ac:dyDescent="0.25">
      <c r="B22" s="20" t="s">
        <v>27</v>
      </c>
      <c r="C22" t="s">
        <v>28</v>
      </c>
      <c r="D22" s="24">
        <v>9000</v>
      </c>
      <c r="F22" s="24">
        <v>0</v>
      </c>
    </row>
    <row r="23" spans="2:6" x14ac:dyDescent="0.25">
      <c r="B23" s="20"/>
      <c r="D23" s="25">
        <f>SUM(D22:D22)</f>
        <v>9000</v>
      </c>
      <c r="F23" s="25">
        <f>SUM(F22:F22)</f>
        <v>0</v>
      </c>
    </row>
    <row r="24" spans="2:6" x14ac:dyDescent="0.25">
      <c r="D24" s="18"/>
      <c r="F24" s="18"/>
    </row>
    <row r="25" spans="2:6" x14ac:dyDescent="0.25">
      <c r="B25" s="20" t="s">
        <v>29</v>
      </c>
      <c r="C25" t="s">
        <v>30</v>
      </c>
      <c r="D25" s="18">
        <v>3500</v>
      </c>
      <c r="F25" s="18">
        <v>0</v>
      </c>
    </row>
    <row r="26" spans="2:6" x14ac:dyDescent="0.25">
      <c r="B26" s="20"/>
      <c r="C26" t="s">
        <v>31</v>
      </c>
      <c r="D26" s="18">
        <v>1500</v>
      </c>
      <c r="F26" s="18">
        <v>0</v>
      </c>
    </row>
    <row r="27" spans="2:6" x14ac:dyDescent="0.25">
      <c r="B27" s="20"/>
      <c r="D27" s="25">
        <f>SUM(D25:D26)</f>
        <v>5000</v>
      </c>
      <c r="F27" s="25">
        <f>SUM(F25:F26)</f>
        <v>0</v>
      </c>
    </row>
    <row r="28" spans="2:6" x14ac:dyDescent="0.25">
      <c r="B28" s="20"/>
      <c r="D28" s="24"/>
      <c r="F28" s="24"/>
    </row>
    <row r="29" spans="2:6" x14ac:dyDescent="0.25">
      <c r="B29" s="20" t="s">
        <v>32</v>
      </c>
      <c r="C29" t="s">
        <v>33</v>
      </c>
      <c r="D29" s="24">
        <v>3000</v>
      </c>
      <c r="F29" s="24">
        <v>0</v>
      </c>
    </row>
    <row r="30" spans="2:6" x14ac:dyDescent="0.25">
      <c r="B30" s="20"/>
      <c r="D30" s="25">
        <f>SUM(D29:D29)</f>
        <v>3000</v>
      </c>
      <c r="F30" s="25">
        <f>SUM(F29:F29)</f>
        <v>0</v>
      </c>
    </row>
    <row r="31" spans="2:6" x14ac:dyDescent="0.25">
      <c r="B31" s="20"/>
      <c r="D31" s="24"/>
      <c r="F31" s="24"/>
    </row>
    <row r="32" spans="2:6" x14ac:dyDescent="0.25">
      <c r="B32" s="20" t="s">
        <v>34</v>
      </c>
      <c r="C32" t="s">
        <v>35</v>
      </c>
      <c r="D32" s="24">
        <v>7000</v>
      </c>
      <c r="F32" s="24">
        <v>0</v>
      </c>
    </row>
    <row r="33" spans="2:6" x14ac:dyDescent="0.25">
      <c r="B33" s="20"/>
      <c r="C33" t="s">
        <v>36</v>
      </c>
      <c r="D33" s="24">
        <v>10000</v>
      </c>
      <c r="F33" s="24">
        <v>8901</v>
      </c>
    </row>
    <row r="34" spans="2:6" x14ac:dyDescent="0.25">
      <c r="B34" s="20"/>
      <c r="D34" s="25">
        <f>SUM(D32:D33)</f>
        <v>17000</v>
      </c>
      <c r="F34" s="25">
        <f>SUM(F32:F33)</f>
        <v>8901</v>
      </c>
    </row>
    <row r="35" spans="2:6" x14ac:dyDescent="0.25">
      <c r="B35" s="20"/>
      <c r="D35" s="26"/>
      <c r="F35" s="26"/>
    </row>
    <row r="36" spans="2:6" x14ac:dyDescent="0.25">
      <c r="B36" s="20" t="s">
        <v>37</v>
      </c>
      <c r="C36" t="s">
        <v>38</v>
      </c>
      <c r="D36" s="24">
        <v>2000</v>
      </c>
      <c r="F36" s="24">
        <v>0</v>
      </c>
    </row>
    <row r="37" spans="2:6" x14ac:dyDescent="0.25">
      <c r="B37" s="20"/>
      <c r="C37" t="s">
        <v>39</v>
      </c>
      <c r="D37" s="24">
        <v>8000</v>
      </c>
      <c r="F37" s="24">
        <v>0</v>
      </c>
    </row>
    <row r="38" spans="2:6" x14ac:dyDescent="0.25">
      <c r="B38" s="20"/>
      <c r="C38" t="s">
        <v>23</v>
      </c>
      <c r="D38" s="24">
        <v>6000</v>
      </c>
      <c r="F38" s="24">
        <v>4450</v>
      </c>
    </row>
    <row r="39" spans="2:6" x14ac:dyDescent="0.25">
      <c r="B39" s="20"/>
      <c r="D39" s="25">
        <f>SUM(D36:D38)</f>
        <v>16000</v>
      </c>
      <c r="F39" s="25">
        <f>SUM(F36:F38)</f>
        <v>4450</v>
      </c>
    </row>
    <row r="40" spans="2:6" x14ac:dyDescent="0.25">
      <c r="B40" s="20"/>
      <c r="D40" s="26"/>
      <c r="F40" s="26"/>
    </row>
    <row r="41" spans="2:6" x14ac:dyDescent="0.25">
      <c r="B41" s="20" t="s">
        <v>40</v>
      </c>
      <c r="C41" t="s">
        <v>41</v>
      </c>
      <c r="D41" s="24">
        <v>4000</v>
      </c>
      <c r="F41" s="24">
        <v>0</v>
      </c>
    </row>
    <row r="42" spans="2:6" x14ac:dyDescent="0.25">
      <c r="B42" s="20"/>
      <c r="C42" t="s">
        <v>42</v>
      </c>
      <c r="D42" s="24">
        <v>1000</v>
      </c>
      <c r="F42" s="24">
        <v>2802</v>
      </c>
    </row>
    <row r="43" spans="2:6" x14ac:dyDescent="0.25">
      <c r="B43" s="20"/>
      <c r="D43" s="25">
        <f>SUM(D41:D42)</f>
        <v>5000</v>
      </c>
      <c r="F43" s="25">
        <f>SUM(F41:F42)</f>
        <v>2802</v>
      </c>
    </row>
    <row r="44" spans="2:6" x14ac:dyDescent="0.25">
      <c r="B44" s="20"/>
      <c r="D44" s="24"/>
      <c r="F44" s="24"/>
    </row>
    <row r="45" spans="2:6" x14ac:dyDescent="0.25">
      <c r="B45" s="20" t="s">
        <v>43</v>
      </c>
      <c r="C45" t="s">
        <v>44</v>
      </c>
      <c r="D45" s="24">
        <v>500</v>
      </c>
      <c r="F45" s="24">
        <v>0</v>
      </c>
    </row>
    <row r="46" spans="2:6" x14ac:dyDescent="0.25">
      <c r="B46" s="20"/>
      <c r="C46" t="s">
        <v>45</v>
      </c>
      <c r="D46" s="24">
        <v>7000</v>
      </c>
      <c r="F46" s="24">
        <v>0</v>
      </c>
    </row>
    <row r="47" spans="2:6" x14ac:dyDescent="0.25">
      <c r="B47" s="20"/>
      <c r="D47" s="25">
        <f>SUM(D45:D46)</f>
        <v>7500</v>
      </c>
      <c r="F47" s="25">
        <f>SUM(F45:F46)</f>
        <v>0</v>
      </c>
    </row>
    <row r="48" spans="2:6" x14ac:dyDescent="0.25">
      <c r="B48" s="20"/>
      <c r="D48" s="26"/>
      <c r="F48" s="26"/>
    </row>
    <row r="49" spans="2:7" x14ac:dyDescent="0.25">
      <c r="B49" s="20" t="s">
        <v>46</v>
      </c>
      <c r="C49" t="s">
        <v>47</v>
      </c>
      <c r="D49" s="26">
        <v>7500</v>
      </c>
      <c r="F49" s="26">
        <v>4002</v>
      </c>
    </row>
    <row r="50" spans="2:7" x14ac:dyDescent="0.25">
      <c r="B50" s="20"/>
      <c r="C50" t="s">
        <v>48</v>
      </c>
      <c r="D50" s="26">
        <v>1500</v>
      </c>
      <c r="F50" s="26">
        <v>0</v>
      </c>
    </row>
    <row r="51" spans="2:7" x14ac:dyDescent="0.25">
      <c r="B51" s="20"/>
      <c r="D51" s="25">
        <f>SUM(D49:D50)</f>
        <v>9000</v>
      </c>
      <c r="F51" s="25">
        <f>SUM(F49:F50)</f>
        <v>4002</v>
      </c>
    </row>
    <row r="52" spans="2:7" x14ac:dyDescent="0.25">
      <c r="B52" s="20"/>
      <c r="D52" s="26"/>
      <c r="F52" s="26"/>
    </row>
    <row r="53" spans="2:7" x14ac:dyDescent="0.25">
      <c r="C53" s="22" t="s">
        <v>49</v>
      </c>
      <c r="D53" s="27">
        <f>D12+D16+D20+D23+D27+D30+D34+D39+D43+D47+D51</f>
        <v>84500</v>
      </c>
      <c r="F53" s="27">
        <f>F12+F16+F20+F23+F27+F30+F34+F39+F43+F47+F51</f>
        <v>25420</v>
      </c>
    </row>
    <row r="54" spans="2:7" x14ac:dyDescent="0.25">
      <c r="C54" s="22"/>
      <c r="D54" s="27"/>
      <c r="F54" s="27"/>
    </row>
    <row r="55" spans="2:7" x14ac:dyDescent="0.25">
      <c r="C55" s="22" t="s">
        <v>50</v>
      </c>
      <c r="D55" s="27">
        <f>D53*0.1</f>
        <v>8450</v>
      </c>
      <c r="F55" s="27"/>
    </row>
    <row r="56" spans="2:7" x14ac:dyDescent="0.25">
      <c r="D56" s="18"/>
      <c r="F56" s="18"/>
    </row>
    <row r="57" spans="2:7" ht="15.75" thickBot="1" x14ac:dyDescent="0.3">
      <c r="D57" s="28">
        <f>SUM(D53:D56)</f>
        <v>92950</v>
      </c>
      <c r="F57" s="28">
        <f>F53+0</f>
        <v>25420</v>
      </c>
    </row>
    <row r="60" spans="2:7" ht="18.75" x14ac:dyDescent="0.3">
      <c r="B60" s="6" t="s">
        <v>3</v>
      </c>
    </row>
    <row r="61" spans="2:7" ht="18.75" x14ac:dyDescent="0.3">
      <c r="B61" s="6"/>
    </row>
    <row r="62" spans="2:7" ht="18.75" x14ac:dyDescent="0.3">
      <c r="B62" s="6" t="s">
        <v>51</v>
      </c>
      <c r="G62" s="6" t="s">
        <v>108</v>
      </c>
    </row>
    <row r="64" spans="2:7" ht="15.75" x14ac:dyDescent="0.25">
      <c r="B64" s="29"/>
      <c r="C64" s="29"/>
      <c r="D64" s="30" t="s">
        <v>15</v>
      </c>
      <c r="F64" s="21" t="s">
        <v>103</v>
      </c>
    </row>
    <row r="65" spans="2:6" ht="15.75" x14ac:dyDescent="0.25">
      <c r="B65" s="17" t="s">
        <v>16</v>
      </c>
      <c r="C65" s="31" t="s">
        <v>17</v>
      </c>
      <c r="D65" s="30" t="s">
        <v>18</v>
      </c>
      <c r="F65" s="21" t="s">
        <v>104</v>
      </c>
    </row>
    <row r="66" spans="2:6" ht="15.75" x14ac:dyDescent="0.25">
      <c r="B66" s="17"/>
      <c r="C66" s="31"/>
      <c r="D66" s="30" t="s">
        <v>6</v>
      </c>
      <c r="F66" s="21" t="s">
        <v>6</v>
      </c>
    </row>
    <row r="67" spans="2:6" ht="15.75" x14ac:dyDescent="0.25">
      <c r="B67" s="17"/>
      <c r="C67" s="31"/>
      <c r="D67" s="29"/>
    </row>
    <row r="68" spans="2:6" ht="15.75" x14ac:dyDescent="0.25">
      <c r="B68" s="17" t="s">
        <v>52</v>
      </c>
      <c r="C68" s="32" t="s">
        <v>53</v>
      </c>
      <c r="D68" s="33">
        <v>1000</v>
      </c>
      <c r="F68" s="33">
        <v>0</v>
      </c>
    </row>
    <row r="69" spans="2:6" ht="15.75" x14ac:dyDescent="0.25">
      <c r="B69" s="17"/>
      <c r="C69" s="31"/>
      <c r="D69" s="34">
        <f>SUM(D68)</f>
        <v>1000</v>
      </c>
      <c r="F69" s="34">
        <f>SUM(F68)</f>
        <v>0</v>
      </c>
    </row>
    <row r="70" spans="2:6" ht="15.75" x14ac:dyDescent="0.25">
      <c r="B70" s="17"/>
      <c r="C70" s="29"/>
      <c r="D70" s="35"/>
      <c r="F70" s="35"/>
    </row>
    <row r="71" spans="2:6" ht="15.75" x14ac:dyDescent="0.25">
      <c r="B71" s="17" t="s">
        <v>54</v>
      </c>
      <c r="C71" s="29" t="s">
        <v>55</v>
      </c>
      <c r="D71" s="35">
        <v>4000</v>
      </c>
      <c r="F71" s="35">
        <v>0</v>
      </c>
    </row>
    <row r="72" spans="2:6" ht="15.75" x14ac:dyDescent="0.25">
      <c r="B72" s="17"/>
      <c r="C72" s="29" t="s">
        <v>56</v>
      </c>
      <c r="D72" s="35">
        <v>600</v>
      </c>
      <c r="F72" s="35">
        <v>0</v>
      </c>
    </row>
    <row r="73" spans="2:6" ht="15.75" x14ac:dyDescent="0.25">
      <c r="B73" s="17"/>
      <c r="C73" s="29"/>
      <c r="D73" s="36">
        <f>SUM(D71:D72)</f>
        <v>4600</v>
      </c>
      <c r="F73" s="36">
        <f>SUM(F71:F72)</f>
        <v>0</v>
      </c>
    </row>
    <row r="74" spans="2:6" ht="15.75" x14ac:dyDescent="0.25">
      <c r="B74" s="17"/>
      <c r="C74" s="29"/>
      <c r="D74" s="35"/>
      <c r="F74" s="35"/>
    </row>
    <row r="75" spans="2:6" ht="15.75" x14ac:dyDescent="0.25">
      <c r="B75" s="17" t="s">
        <v>57</v>
      </c>
      <c r="C75" s="29" t="s">
        <v>58</v>
      </c>
      <c r="D75" s="35">
        <v>2500</v>
      </c>
      <c r="F75" s="35">
        <v>0</v>
      </c>
    </row>
    <row r="76" spans="2:6" ht="15.75" x14ac:dyDescent="0.25">
      <c r="B76" s="17"/>
      <c r="C76" s="29"/>
      <c r="D76" s="33">
        <v>0</v>
      </c>
      <c r="F76" s="33">
        <v>0</v>
      </c>
    </row>
    <row r="77" spans="2:6" ht="15.75" x14ac:dyDescent="0.25">
      <c r="B77" s="17"/>
      <c r="C77" s="29"/>
      <c r="D77" s="36">
        <f>SUM(D75:D76)</f>
        <v>2500</v>
      </c>
      <c r="F77" s="36">
        <f>SUM(F75:F76)</f>
        <v>0</v>
      </c>
    </row>
    <row r="78" spans="2:6" ht="15.75" x14ac:dyDescent="0.25">
      <c r="B78" s="17"/>
      <c r="C78" s="29"/>
      <c r="D78" s="35"/>
      <c r="F78" s="35"/>
    </row>
    <row r="79" spans="2:6" ht="15.75" x14ac:dyDescent="0.25">
      <c r="B79" s="17" t="s">
        <v>59</v>
      </c>
      <c r="C79" s="29" t="s">
        <v>60</v>
      </c>
      <c r="D79" s="35">
        <v>2000</v>
      </c>
      <c r="F79" s="35">
        <v>0</v>
      </c>
    </row>
    <row r="80" spans="2:6" ht="15.75" x14ac:dyDescent="0.25">
      <c r="B80" s="17"/>
      <c r="C80" s="29" t="s">
        <v>61</v>
      </c>
      <c r="D80" s="35">
        <v>3000</v>
      </c>
      <c r="F80" s="35">
        <v>0</v>
      </c>
    </row>
    <row r="81" spans="2:6" ht="15.75" x14ac:dyDescent="0.25">
      <c r="B81" s="17"/>
      <c r="C81" s="29" t="s">
        <v>62</v>
      </c>
      <c r="D81" s="35">
        <v>5000</v>
      </c>
      <c r="F81" s="35">
        <v>0</v>
      </c>
    </row>
    <row r="82" spans="2:6" ht="15.75" x14ac:dyDescent="0.25">
      <c r="B82" s="17"/>
      <c r="C82" s="29"/>
      <c r="D82" s="36">
        <f>SUM(D79:D81)</f>
        <v>10000</v>
      </c>
      <c r="F82" s="36">
        <f>SUM(F79:F81)</f>
        <v>0</v>
      </c>
    </row>
    <row r="83" spans="2:6" ht="15.75" x14ac:dyDescent="0.25">
      <c r="B83" s="29"/>
      <c r="C83" s="29"/>
      <c r="D83" s="33"/>
      <c r="F83" s="33"/>
    </row>
    <row r="84" spans="2:6" ht="15.75" x14ac:dyDescent="0.25">
      <c r="B84" s="17" t="s">
        <v>63</v>
      </c>
      <c r="C84" s="29" t="s">
        <v>64</v>
      </c>
      <c r="D84" s="33">
        <v>2500</v>
      </c>
      <c r="F84" s="33">
        <v>0</v>
      </c>
    </row>
    <row r="85" spans="2:6" ht="15.75" x14ac:dyDescent="0.25">
      <c r="B85" s="17"/>
      <c r="C85" s="29" t="s">
        <v>65</v>
      </c>
      <c r="D85" s="33">
        <v>2000</v>
      </c>
      <c r="F85" s="33">
        <v>0</v>
      </c>
    </row>
    <row r="86" spans="2:6" ht="15.75" x14ac:dyDescent="0.25">
      <c r="B86" s="17"/>
      <c r="C86" s="29"/>
      <c r="D86" s="36">
        <f>SUM(D84:D85)</f>
        <v>4500</v>
      </c>
      <c r="F86" s="36">
        <f>SUM(F84:F85)</f>
        <v>0</v>
      </c>
    </row>
    <row r="87" spans="2:6" ht="15.75" x14ac:dyDescent="0.25">
      <c r="B87" s="17"/>
      <c r="C87" s="29"/>
      <c r="D87" s="35"/>
      <c r="F87" s="35"/>
    </row>
    <row r="88" spans="2:6" ht="15.75" x14ac:dyDescent="0.25">
      <c r="B88" s="17" t="s">
        <v>66</v>
      </c>
      <c r="C88" s="29" t="s">
        <v>47</v>
      </c>
      <c r="D88" s="35">
        <v>4000</v>
      </c>
      <c r="F88" s="35">
        <v>0</v>
      </c>
    </row>
    <row r="89" spans="2:6" ht="15.75" x14ac:dyDescent="0.25">
      <c r="B89" s="17"/>
      <c r="C89" s="29" t="s">
        <v>67</v>
      </c>
      <c r="D89" s="33">
        <v>5000</v>
      </c>
      <c r="F89" s="33">
        <v>0</v>
      </c>
    </row>
    <row r="90" spans="2:6" ht="15.75" x14ac:dyDescent="0.25">
      <c r="B90" s="17"/>
      <c r="C90" s="29"/>
      <c r="D90" s="36">
        <f>SUM(D88:D89)</f>
        <v>9000</v>
      </c>
      <c r="F90" s="36">
        <f>SUM(F88:F89)</f>
        <v>0</v>
      </c>
    </row>
    <row r="91" spans="2:6" ht="15.75" x14ac:dyDescent="0.25">
      <c r="B91" s="17"/>
      <c r="C91" s="29"/>
      <c r="D91" s="35"/>
      <c r="F91" s="35"/>
    </row>
    <row r="92" spans="2:6" ht="15.75" x14ac:dyDescent="0.25">
      <c r="B92" s="17" t="s">
        <v>68</v>
      </c>
      <c r="C92" s="29" t="s">
        <v>69</v>
      </c>
      <c r="D92" s="35">
        <v>5000</v>
      </c>
      <c r="F92" s="35">
        <v>0</v>
      </c>
    </row>
    <row r="93" spans="2:6" ht="15.75" x14ac:dyDescent="0.25">
      <c r="B93" s="17"/>
      <c r="C93" s="29"/>
      <c r="D93" s="35">
        <v>0</v>
      </c>
      <c r="F93" s="35">
        <v>0</v>
      </c>
    </row>
    <row r="94" spans="2:6" ht="15.75" x14ac:dyDescent="0.25">
      <c r="B94" s="17"/>
      <c r="C94" s="29"/>
      <c r="D94" s="36">
        <f>SUM(D92:D93)</f>
        <v>5000</v>
      </c>
      <c r="F94" s="36">
        <f>SUM(F92:F93)</f>
        <v>0</v>
      </c>
    </row>
    <row r="95" spans="2:6" ht="15.75" x14ac:dyDescent="0.25">
      <c r="B95" s="17"/>
      <c r="C95" s="29"/>
      <c r="D95" s="37"/>
      <c r="F95" s="37"/>
    </row>
    <row r="96" spans="2:6" ht="15.75" x14ac:dyDescent="0.25">
      <c r="B96" s="17" t="s">
        <v>70</v>
      </c>
      <c r="C96" s="29" t="s">
        <v>71</v>
      </c>
      <c r="D96" s="35">
        <v>8000</v>
      </c>
      <c r="F96" s="35">
        <v>0</v>
      </c>
    </row>
    <row r="97" spans="2:6" ht="15.75" x14ac:dyDescent="0.25">
      <c r="B97" s="17"/>
      <c r="C97" s="29" t="s">
        <v>72</v>
      </c>
      <c r="D97" s="35">
        <v>3000</v>
      </c>
      <c r="F97" s="35">
        <v>0</v>
      </c>
    </row>
    <row r="98" spans="2:6" ht="15.75" x14ac:dyDescent="0.25">
      <c r="B98" s="17"/>
      <c r="C98" s="29"/>
      <c r="D98" s="36">
        <f>SUM(D96:D97)</f>
        <v>11000</v>
      </c>
      <c r="F98" s="36">
        <f>SUM(F96:F97)</f>
        <v>0</v>
      </c>
    </row>
    <row r="99" spans="2:6" ht="15.75" x14ac:dyDescent="0.25">
      <c r="B99" s="17"/>
      <c r="C99" s="29"/>
      <c r="D99" s="37"/>
      <c r="F99" s="37"/>
    </row>
    <row r="100" spans="2:6" ht="15.75" x14ac:dyDescent="0.25">
      <c r="B100" s="17" t="s">
        <v>73</v>
      </c>
      <c r="C100" s="29" t="s">
        <v>23</v>
      </c>
      <c r="D100" s="35">
        <v>6000</v>
      </c>
      <c r="F100" s="35">
        <v>0</v>
      </c>
    </row>
    <row r="101" spans="2:6" ht="15.75" x14ac:dyDescent="0.25">
      <c r="B101" s="17"/>
      <c r="C101" s="29" t="s">
        <v>74</v>
      </c>
      <c r="D101" s="35">
        <v>1000</v>
      </c>
      <c r="F101" s="35">
        <v>0</v>
      </c>
    </row>
    <row r="102" spans="2:6" ht="15.75" x14ac:dyDescent="0.25">
      <c r="B102" s="17"/>
      <c r="C102" s="29"/>
      <c r="D102" s="36">
        <f>SUM(D100:D101)</f>
        <v>7000</v>
      </c>
      <c r="F102" s="36">
        <f>SUM(F100:F101)</f>
        <v>0</v>
      </c>
    </row>
    <row r="103" spans="2:6" ht="15.75" x14ac:dyDescent="0.25">
      <c r="B103" s="17"/>
      <c r="C103" s="29"/>
      <c r="D103" s="35"/>
      <c r="F103" s="35"/>
    </row>
    <row r="104" spans="2:6" ht="15.75" x14ac:dyDescent="0.25">
      <c r="B104" s="17" t="s">
        <v>75</v>
      </c>
      <c r="C104" s="29" t="s">
        <v>76</v>
      </c>
      <c r="D104" s="35">
        <v>10000</v>
      </c>
      <c r="F104" s="35">
        <v>0</v>
      </c>
    </row>
    <row r="105" spans="2:6" ht="15.75" x14ac:dyDescent="0.25">
      <c r="B105" s="17"/>
      <c r="C105" s="29"/>
      <c r="D105" s="36">
        <f>SUM(D104)</f>
        <v>10000</v>
      </c>
      <c r="F105" s="36">
        <f>SUM(F104)</f>
        <v>0</v>
      </c>
    </row>
    <row r="106" spans="2:6" ht="15.75" x14ac:dyDescent="0.25">
      <c r="B106" s="17"/>
      <c r="C106" s="29"/>
      <c r="D106" s="37"/>
      <c r="F106" s="37"/>
    </row>
    <row r="107" spans="2:6" ht="15.75" x14ac:dyDescent="0.25">
      <c r="B107" s="17" t="s">
        <v>77</v>
      </c>
      <c r="C107" s="29" t="s">
        <v>78</v>
      </c>
      <c r="D107" s="37">
        <v>36000</v>
      </c>
      <c r="F107" s="37">
        <v>0</v>
      </c>
    </row>
    <row r="108" spans="2:6" ht="15.75" x14ac:dyDescent="0.25">
      <c r="B108" s="17"/>
      <c r="C108" s="29"/>
      <c r="D108" s="36">
        <f>SUM(D107)</f>
        <v>36000</v>
      </c>
      <c r="F108" s="36">
        <f>SUM(F107)</f>
        <v>0</v>
      </c>
    </row>
    <row r="109" spans="2:6" ht="15.75" x14ac:dyDescent="0.25">
      <c r="B109" s="17"/>
      <c r="C109" s="29"/>
      <c r="D109" s="37"/>
      <c r="F109" s="37"/>
    </row>
    <row r="110" spans="2:6" ht="15.75" x14ac:dyDescent="0.25">
      <c r="B110" s="17" t="s">
        <v>79</v>
      </c>
      <c r="C110" s="29" t="s">
        <v>80</v>
      </c>
      <c r="D110" s="37">
        <v>3000</v>
      </c>
      <c r="F110" s="37">
        <v>0</v>
      </c>
    </row>
    <row r="111" spans="2:6" ht="15.75" x14ac:dyDescent="0.25">
      <c r="B111" s="17"/>
      <c r="C111" s="29"/>
      <c r="D111" s="36">
        <f>SUM(D110)</f>
        <v>3000</v>
      </c>
      <c r="F111" s="36">
        <f>SUM(F110)</f>
        <v>0</v>
      </c>
    </row>
    <row r="112" spans="2:6" ht="15.75" x14ac:dyDescent="0.25">
      <c r="B112" s="17"/>
      <c r="C112" s="29"/>
      <c r="D112" s="37"/>
      <c r="F112" s="37"/>
    </row>
    <row r="113" spans="2:7" ht="15.75" x14ac:dyDescent="0.25">
      <c r="B113" s="17" t="s">
        <v>81</v>
      </c>
      <c r="C113" s="29" t="s">
        <v>82</v>
      </c>
      <c r="D113" s="37">
        <v>1500</v>
      </c>
      <c r="F113" s="37">
        <v>0</v>
      </c>
    </row>
    <row r="114" spans="2:7" ht="15.75" x14ac:dyDescent="0.25">
      <c r="B114" s="17"/>
      <c r="C114" s="29" t="s">
        <v>76</v>
      </c>
      <c r="D114" s="37">
        <v>12000</v>
      </c>
      <c r="F114" s="37">
        <v>0</v>
      </c>
    </row>
    <row r="115" spans="2:7" ht="15.75" x14ac:dyDescent="0.25">
      <c r="B115" s="17"/>
      <c r="C115" s="29"/>
      <c r="D115" s="36">
        <f>SUM(D113:D114)</f>
        <v>13500</v>
      </c>
      <c r="F115" s="36">
        <f>SUM(F113:F114)</f>
        <v>0</v>
      </c>
    </row>
    <row r="116" spans="2:7" ht="15.75" x14ac:dyDescent="0.25">
      <c r="B116" s="17"/>
      <c r="C116" s="29"/>
      <c r="D116" s="37"/>
      <c r="F116" s="37"/>
    </row>
    <row r="117" spans="2:7" ht="15.75" x14ac:dyDescent="0.25">
      <c r="B117" s="29"/>
      <c r="C117" s="29"/>
      <c r="D117" s="33"/>
      <c r="F117" s="33"/>
    </row>
    <row r="118" spans="2:7" ht="15.75" x14ac:dyDescent="0.25">
      <c r="B118" s="29"/>
      <c r="C118" s="32" t="s">
        <v>49</v>
      </c>
      <c r="D118" s="38">
        <f>D69+D73+D77+D82+D86+D90+D94+D98+D102+D105+D108+D111+D115</f>
        <v>117100</v>
      </c>
      <c r="F118" s="38">
        <f>F69+F73+F77+F82+F86+F90+F94+F98+F102+F105+F108+F111+F115</f>
        <v>0</v>
      </c>
    </row>
    <row r="119" spans="2:7" ht="15.75" x14ac:dyDescent="0.25">
      <c r="B119" s="29"/>
      <c r="C119" s="29"/>
      <c r="D119" s="33"/>
      <c r="F119" s="33"/>
    </row>
    <row r="120" spans="2:7" ht="15.75" x14ac:dyDescent="0.25">
      <c r="B120" s="29"/>
      <c r="C120" s="29" t="s">
        <v>83</v>
      </c>
      <c r="D120" s="33">
        <f>D118*0.1</f>
        <v>11710</v>
      </c>
      <c r="F120" s="33"/>
    </row>
    <row r="121" spans="2:7" ht="15.75" x14ac:dyDescent="0.25">
      <c r="B121" s="29"/>
      <c r="C121" s="29"/>
      <c r="D121" s="33"/>
      <c r="F121" s="33"/>
    </row>
    <row r="122" spans="2:7" ht="15.75" x14ac:dyDescent="0.25">
      <c r="B122" s="29"/>
      <c r="C122" s="29" t="s">
        <v>84</v>
      </c>
      <c r="D122" s="33">
        <f t="shared" ref="D122" si="0">D118*0.1</f>
        <v>11710</v>
      </c>
      <c r="F122" s="33"/>
    </row>
    <row r="123" spans="2:7" ht="15.75" x14ac:dyDescent="0.25">
      <c r="B123" s="29"/>
      <c r="C123" s="29"/>
      <c r="D123" s="33"/>
      <c r="F123" s="33"/>
    </row>
    <row r="124" spans="2:7" ht="16.5" thickBot="1" x14ac:dyDescent="0.3">
      <c r="B124" s="29"/>
      <c r="C124" s="29"/>
      <c r="D124" s="39">
        <f>D118+D120+D122</f>
        <v>140520</v>
      </c>
      <c r="F124" s="39">
        <f>F118+0</f>
        <v>0</v>
      </c>
    </row>
    <row r="125" spans="2:7" ht="15.75" x14ac:dyDescent="0.25">
      <c r="B125" s="29"/>
      <c r="C125" s="29"/>
      <c r="D125" s="33"/>
      <c r="F125" s="33"/>
    </row>
    <row r="127" spans="2:7" ht="15.75" x14ac:dyDescent="0.25">
      <c r="B127" s="17" t="s">
        <v>4</v>
      </c>
    </row>
    <row r="128" spans="2:7" ht="18.75" x14ac:dyDescent="0.3">
      <c r="B128" s="17" t="s">
        <v>85</v>
      </c>
      <c r="G128" s="6" t="s">
        <v>109</v>
      </c>
    </row>
    <row r="129" spans="2:6" x14ac:dyDescent="0.25">
      <c r="D129" s="21" t="s">
        <v>86</v>
      </c>
      <c r="F129" s="21" t="s">
        <v>103</v>
      </c>
    </row>
    <row r="130" spans="2:6" x14ac:dyDescent="0.25">
      <c r="B130" s="20" t="s">
        <v>16</v>
      </c>
      <c r="C130" s="21" t="s">
        <v>87</v>
      </c>
      <c r="D130" s="19" t="s">
        <v>18</v>
      </c>
      <c r="F130" s="21" t="s">
        <v>104</v>
      </c>
    </row>
    <row r="131" spans="2:6" x14ac:dyDescent="0.25">
      <c r="B131" s="20"/>
      <c r="C131" s="21"/>
      <c r="D131" s="19" t="s">
        <v>6</v>
      </c>
      <c r="F131" s="21" t="s">
        <v>6</v>
      </c>
    </row>
    <row r="132" spans="2:6" x14ac:dyDescent="0.25">
      <c r="D132" s="18"/>
    </row>
    <row r="133" spans="2:6" x14ac:dyDescent="0.25">
      <c r="B133" s="20" t="s">
        <v>88</v>
      </c>
      <c r="C133" t="s">
        <v>47</v>
      </c>
      <c r="D133" s="18">
        <v>2800</v>
      </c>
      <c r="F133" s="18">
        <v>2800</v>
      </c>
    </row>
    <row r="134" spans="2:6" x14ac:dyDescent="0.25">
      <c r="B134" s="20"/>
      <c r="C134" t="s">
        <v>89</v>
      </c>
      <c r="D134" s="18">
        <v>2000</v>
      </c>
      <c r="F134" s="18">
        <v>2064</v>
      </c>
    </row>
    <row r="135" spans="2:6" x14ac:dyDescent="0.25">
      <c r="B135" s="20"/>
      <c r="C135" t="s">
        <v>90</v>
      </c>
      <c r="D135" s="18">
        <v>12500</v>
      </c>
      <c r="F135" s="18">
        <v>0</v>
      </c>
    </row>
    <row r="136" spans="2:6" x14ac:dyDescent="0.25">
      <c r="B136" s="20"/>
      <c r="C136" s="40"/>
      <c r="D136" s="23">
        <f>SUM(D133:D135)</f>
        <v>17300</v>
      </c>
      <c r="F136" s="23">
        <f>SUM(F133:F135)</f>
        <v>4864</v>
      </c>
    </row>
    <row r="137" spans="2:6" x14ac:dyDescent="0.25">
      <c r="B137" s="20"/>
      <c r="C137" s="40"/>
      <c r="D137" s="18"/>
      <c r="F137" s="18"/>
    </row>
    <row r="138" spans="2:6" x14ac:dyDescent="0.25">
      <c r="B138" s="20" t="s">
        <v>91</v>
      </c>
      <c r="D138" s="18"/>
      <c r="F138" s="18"/>
    </row>
    <row r="139" spans="2:6" x14ac:dyDescent="0.25">
      <c r="B139" s="20"/>
      <c r="D139" s="18"/>
      <c r="F139" s="18"/>
    </row>
    <row r="140" spans="2:6" x14ac:dyDescent="0.25">
      <c r="B140" s="20"/>
      <c r="D140" s="23">
        <f>SUM(D138:D139)</f>
        <v>0</v>
      </c>
      <c r="F140" s="23">
        <f>SUM(F138:F139)</f>
        <v>0</v>
      </c>
    </row>
    <row r="141" spans="2:6" x14ac:dyDescent="0.25">
      <c r="D141" s="24"/>
      <c r="F141" s="24"/>
    </row>
    <row r="142" spans="2:6" x14ac:dyDescent="0.25">
      <c r="B142" s="20" t="s">
        <v>92</v>
      </c>
      <c r="C142" t="s">
        <v>47</v>
      </c>
      <c r="D142" s="24">
        <v>2400</v>
      </c>
      <c r="F142" s="24">
        <v>2400</v>
      </c>
    </row>
    <row r="143" spans="2:6" x14ac:dyDescent="0.25">
      <c r="B143" s="20"/>
      <c r="C143" t="s">
        <v>93</v>
      </c>
      <c r="D143" s="24">
        <v>2000</v>
      </c>
      <c r="F143" s="24">
        <v>0</v>
      </c>
    </row>
    <row r="144" spans="2:6" x14ac:dyDescent="0.25">
      <c r="B144" s="20"/>
      <c r="C144" t="s">
        <v>94</v>
      </c>
      <c r="D144" s="24">
        <v>7500</v>
      </c>
      <c r="F144" s="24">
        <v>7560</v>
      </c>
    </row>
    <row r="145" spans="2:6" x14ac:dyDescent="0.25">
      <c r="B145" s="20"/>
      <c r="D145" s="23">
        <f>SUM(D141:D144)</f>
        <v>11900</v>
      </c>
      <c r="F145" s="23">
        <f>SUM(F141:F144)</f>
        <v>9960</v>
      </c>
    </row>
    <row r="146" spans="2:6" x14ac:dyDescent="0.25">
      <c r="B146" s="20"/>
      <c r="D146" s="18"/>
      <c r="F146" s="18"/>
    </row>
    <row r="147" spans="2:6" x14ac:dyDescent="0.25">
      <c r="B147" s="20" t="s">
        <v>95</v>
      </c>
      <c r="C147" t="s">
        <v>47</v>
      </c>
      <c r="D147" s="24">
        <v>3600</v>
      </c>
      <c r="F147" s="24">
        <v>3600</v>
      </c>
    </row>
    <row r="148" spans="2:6" x14ac:dyDescent="0.25">
      <c r="B148" s="20"/>
      <c r="C148" t="s">
        <v>96</v>
      </c>
      <c r="D148" s="24">
        <v>2000</v>
      </c>
      <c r="F148" s="24">
        <v>3960</v>
      </c>
    </row>
    <row r="149" spans="2:6" x14ac:dyDescent="0.25">
      <c r="B149" s="20"/>
      <c r="D149" s="18"/>
      <c r="F149" s="18"/>
    </row>
    <row r="150" spans="2:6" x14ac:dyDescent="0.25">
      <c r="B150" s="20"/>
      <c r="D150" s="18"/>
      <c r="F150" s="18"/>
    </row>
    <row r="151" spans="2:6" x14ac:dyDescent="0.25">
      <c r="B151" s="20"/>
      <c r="D151" s="23">
        <f>SUM(D147:D150)</f>
        <v>5600</v>
      </c>
      <c r="F151" s="23">
        <f>SUM(F147:F150)</f>
        <v>7560</v>
      </c>
    </row>
    <row r="152" spans="2:6" x14ac:dyDescent="0.25">
      <c r="D152" s="24"/>
      <c r="F152" s="24"/>
    </row>
    <row r="153" spans="2:6" x14ac:dyDescent="0.25">
      <c r="B153" s="20" t="s">
        <v>97</v>
      </c>
      <c r="C153" t="s">
        <v>98</v>
      </c>
      <c r="D153" s="24">
        <v>9500</v>
      </c>
      <c r="F153" s="24">
        <v>0</v>
      </c>
    </row>
    <row r="154" spans="2:6" x14ac:dyDescent="0.25">
      <c r="B154" s="20"/>
      <c r="D154" s="24"/>
      <c r="F154" s="24"/>
    </row>
    <row r="155" spans="2:6" x14ac:dyDescent="0.25">
      <c r="B155" s="20"/>
      <c r="D155" s="25">
        <f>SUM(D153:D154)</f>
        <v>9500</v>
      </c>
      <c r="F155" s="25">
        <f>SUM(F153:F154)</f>
        <v>0</v>
      </c>
    </row>
    <row r="156" spans="2:6" x14ac:dyDescent="0.25">
      <c r="B156" s="20"/>
      <c r="D156" s="24"/>
      <c r="F156" s="24"/>
    </row>
    <row r="157" spans="2:6" x14ac:dyDescent="0.25">
      <c r="B157" s="20" t="s">
        <v>99</v>
      </c>
      <c r="C157" t="s">
        <v>47</v>
      </c>
      <c r="D157" s="18">
        <v>2400</v>
      </c>
      <c r="F157" s="18">
        <v>2400</v>
      </c>
    </row>
    <row r="158" spans="2:6" x14ac:dyDescent="0.25">
      <c r="C158" t="s">
        <v>100</v>
      </c>
      <c r="D158" s="18">
        <v>7500</v>
      </c>
      <c r="F158" s="18">
        <v>0</v>
      </c>
    </row>
    <row r="159" spans="2:6" x14ac:dyDescent="0.25">
      <c r="D159" s="18"/>
      <c r="F159" s="18"/>
    </row>
    <row r="160" spans="2:6" x14ac:dyDescent="0.25">
      <c r="D160" s="23">
        <f>SUM(D157:D159)</f>
        <v>9900</v>
      </c>
      <c r="F160" s="23">
        <f>SUM(F157:F159)</f>
        <v>2400</v>
      </c>
    </row>
    <row r="161" spans="3:6" x14ac:dyDescent="0.25">
      <c r="D161" s="27"/>
      <c r="F161" s="27"/>
    </row>
    <row r="162" spans="3:6" x14ac:dyDescent="0.25">
      <c r="C162" t="s">
        <v>49</v>
      </c>
      <c r="D162" s="27">
        <f>D136+D140+D145+D151+D155+D160</f>
        <v>54200</v>
      </c>
      <c r="F162" s="27">
        <f>F136+F140+F145+F151+F155+F160</f>
        <v>24784</v>
      </c>
    </row>
    <row r="163" spans="3:6" x14ac:dyDescent="0.25">
      <c r="C163" t="s">
        <v>101</v>
      </c>
      <c r="D163" s="18">
        <f>D162*0.1</f>
        <v>5420</v>
      </c>
      <c r="F163" s="18"/>
    </row>
    <row r="164" spans="3:6" x14ac:dyDescent="0.25">
      <c r="C164" s="22" t="s">
        <v>83</v>
      </c>
      <c r="D164" s="18">
        <f>D162*0.2</f>
        <v>10840</v>
      </c>
      <c r="F164" s="18"/>
    </row>
    <row r="165" spans="3:6" x14ac:dyDescent="0.25">
      <c r="D165" s="18"/>
      <c r="F165" s="18"/>
    </row>
    <row r="166" spans="3:6" ht="15.75" thickBot="1" x14ac:dyDescent="0.3">
      <c r="C166" t="s">
        <v>102</v>
      </c>
      <c r="D166" s="28">
        <f>SUM(D162:D164)</f>
        <v>70460</v>
      </c>
      <c r="F166" s="28">
        <f>F162+0</f>
        <v>24784</v>
      </c>
    </row>
    <row r="167" spans="3:6" x14ac:dyDescent="0.25">
      <c r="D167" s="18"/>
      <c r="F167" s="18"/>
    </row>
  </sheetData>
  <pageMargins left="0.7" right="0.7" top="0.75" bottom="0.75" header="0.3" footer="0.3"/>
  <pageSetup paperSize="9" scale="68" orientation="portrait" verticalDpi="0" r:id="rId1"/>
  <headerFooter>
    <oddHeader>&amp;R&amp;"-,Bold"&amp;14Paper 5</oddHeader>
  </headerFooter>
  <rowBreaks count="2" manualBreakCount="2">
    <brk id="58" max="16383" man="1"/>
    <brk id="1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B8004-5892-421E-8852-FA9A5D9C607F}">
  <dimension ref="B3:F49"/>
  <sheetViews>
    <sheetView topLeftCell="A18" zoomScaleNormal="100" workbookViewId="0">
      <selection activeCell="C9" sqref="C9:D13"/>
    </sheetView>
  </sheetViews>
  <sheetFormatPr defaultRowHeight="15" x14ac:dyDescent="0.25"/>
  <cols>
    <col min="2" max="2" width="16.140625" customWidth="1"/>
    <col min="3" max="3" width="32.85546875" customWidth="1"/>
    <col min="4" max="4" width="12.7109375" customWidth="1"/>
    <col min="6" max="6" width="12.5703125" customWidth="1"/>
  </cols>
  <sheetData>
    <row r="3" spans="2:6" ht="18" x14ac:dyDescent="0.25">
      <c r="F3" s="42" t="s">
        <v>112</v>
      </c>
    </row>
    <row r="4" spans="2:6" ht="15.75" x14ac:dyDescent="0.25">
      <c r="B4" s="17" t="s">
        <v>105</v>
      </c>
      <c r="D4" s="18"/>
    </row>
    <row r="5" spans="2:6" ht="15.75" x14ac:dyDescent="0.25">
      <c r="B5" s="17"/>
      <c r="D5" s="18"/>
    </row>
    <row r="6" spans="2:6" x14ac:dyDescent="0.25">
      <c r="D6" s="19" t="s">
        <v>15</v>
      </c>
      <c r="F6" s="21" t="s">
        <v>103</v>
      </c>
    </row>
    <row r="7" spans="2:6" x14ac:dyDescent="0.25">
      <c r="B7" s="20" t="s">
        <v>16</v>
      </c>
      <c r="C7" s="21" t="s">
        <v>17</v>
      </c>
      <c r="D7" s="19" t="s">
        <v>18</v>
      </c>
      <c r="F7" s="21" t="s">
        <v>104</v>
      </c>
    </row>
    <row r="8" spans="2:6" x14ac:dyDescent="0.25">
      <c r="B8" s="20"/>
      <c r="C8" s="21"/>
      <c r="D8" s="19" t="s">
        <v>6</v>
      </c>
      <c r="F8" s="21" t="s">
        <v>6</v>
      </c>
    </row>
    <row r="9" spans="2:6" x14ac:dyDescent="0.25">
      <c r="B9" t="s">
        <v>25</v>
      </c>
      <c r="D9" s="18"/>
    </row>
    <row r="10" spans="2:6" x14ac:dyDescent="0.25">
      <c r="D10" s="18"/>
    </row>
    <row r="11" spans="2:6" x14ac:dyDescent="0.25">
      <c r="B11" t="s">
        <v>40</v>
      </c>
      <c r="D11" s="18"/>
    </row>
    <row r="12" spans="2:6" x14ac:dyDescent="0.25">
      <c r="D12" s="18"/>
    </row>
    <row r="13" spans="2:6" x14ac:dyDescent="0.25">
      <c r="B13" t="s">
        <v>46</v>
      </c>
      <c r="D13" s="18"/>
    </row>
    <row r="14" spans="2:6" x14ac:dyDescent="0.25">
      <c r="D14" s="18"/>
    </row>
    <row r="15" spans="2:6" x14ac:dyDescent="0.25">
      <c r="D15" s="18"/>
    </row>
    <row r="16" spans="2:6" x14ac:dyDescent="0.25">
      <c r="D16" s="18"/>
    </row>
    <row r="17" spans="2:6" x14ac:dyDescent="0.25">
      <c r="D17" s="41">
        <f>SUM(D9:D16)</f>
        <v>0</v>
      </c>
    </row>
    <row r="21" spans="2:6" ht="15.75" x14ac:dyDescent="0.25">
      <c r="B21" s="17" t="s">
        <v>3</v>
      </c>
      <c r="D21" s="18"/>
    </row>
    <row r="22" spans="2:6" ht="15.75" x14ac:dyDescent="0.25">
      <c r="B22" s="17"/>
      <c r="D22" s="18"/>
    </row>
    <row r="23" spans="2:6" x14ac:dyDescent="0.25">
      <c r="D23" s="19" t="s">
        <v>15</v>
      </c>
      <c r="F23" s="21" t="s">
        <v>103</v>
      </c>
    </row>
    <row r="24" spans="2:6" x14ac:dyDescent="0.25">
      <c r="B24" s="20" t="s">
        <v>16</v>
      </c>
      <c r="C24" s="21" t="s">
        <v>17</v>
      </c>
      <c r="D24" s="19" t="s">
        <v>18</v>
      </c>
      <c r="F24" s="21" t="s">
        <v>104</v>
      </c>
    </row>
    <row r="25" spans="2:6" x14ac:dyDescent="0.25">
      <c r="B25" s="20"/>
      <c r="C25" s="21"/>
      <c r="D25" s="19" t="s">
        <v>6</v>
      </c>
      <c r="F25" s="21" t="s">
        <v>6</v>
      </c>
    </row>
    <row r="26" spans="2:6" x14ac:dyDescent="0.25">
      <c r="D26" s="18"/>
    </row>
    <row r="27" spans="2:6" x14ac:dyDescent="0.25">
      <c r="D27" s="18"/>
    </row>
    <row r="28" spans="2:6" x14ac:dyDescent="0.25">
      <c r="D28" s="18"/>
    </row>
    <row r="29" spans="2:6" x14ac:dyDescent="0.25">
      <c r="D29" s="18"/>
    </row>
    <row r="30" spans="2:6" x14ac:dyDescent="0.25">
      <c r="D30" s="18"/>
    </row>
    <row r="31" spans="2:6" x14ac:dyDescent="0.25">
      <c r="D31" s="18"/>
    </row>
    <row r="32" spans="2:6" x14ac:dyDescent="0.25">
      <c r="D32" s="18"/>
    </row>
    <row r="33" spans="2:6" x14ac:dyDescent="0.25">
      <c r="D33" s="18"/>
    </row>
    <row r="34" spans="2:6" x14ac:dyDescent="0.25">
      <c r="D34" s="41">
        <f>SUM(D26:D33)</f>
        <v>0</v>
      </c>
    </row>
    <row r="38" spans="2:6" ht="15.75" x14ac:dyDescent="0.25">
      <c r="B38" s="17" t="s">
        <v>4</v>
      </c>
      <c r="D38" s="18"/>
    </row>
    <row r="39" spans="2:6" ht="15.75" x14ac:dyDescent="0.25">
      <c r="B39" s="17"/>
      <c r="D39" s="18"/>
    </row>
    <row r="40" spans="2:6" x14ac:dyDescent="0.25">
      <c r="D40" s="19" t="s">
        <v>15</v>
      </c>
      <c r="F40" s="21" t="s">
        <v>103</v>
      </c>
    </row>
    <row r="41" spans="2:6" x14ac:dyDescent="0.25">
      <c r="B41" s="20" t="s">
        <v>16</v>
      </c>
      <c r="C41" s="21" t="s">
        <v>17</v>
      </c>
      <c r="D41" s="19" t="s">
        <v>18</v>
      </c>
      <c r="F41" s="21" t="s">
        <v>104</v>
      </c>
    </row>
    <row r="42" spans="2:6" x14ac:dyDescent="0.25">
      <c r="B42" s="20"/>
      <c r="C42" s="21"/>
      <c r="D42" s="19" t="s">
        <v>6</v>
      </c>
      <c r="F42" s="21" t="s">
        <v>6</v>
      </c>
    </row>
    <row r="43" spans="2:6" x14ac:dyDescent="0.25">
      <c r="D43" s="18"/>
    </row>
    <row r="44" spans="2:6" x14ac:dyDescent="0.25">
      <c r="D44" s="18"/>
    </row>
    <row r="45" spans="2:6" x14ac:dyDescent="0.25">
      <c r="D45" s="18"/>
    </row>
    <row r="46" spans="2:6" x14ac:dyDescent="0.25">
      <c r="D46" s="18"/>
    </row>
    <row r="47" spans="2:6" x14ac:dyDescent="0.25">
      <c r="D47" s="18"/>
    </row>
    <row r="48" spans="2:6" x14ac:dyDescent="0.25">
      <c r="D48" s="18"/>
    </row>
    <row r="49" spans="4:4" x14ac:dyDescent="0.25">
      <c r="D49" s="43">
        <f>SUM(D43:D48)</f>
        <v>0</v>
      </c>
    </row>
  </sheetData>
  <pageMargins left="0.7" right="0.7" top="0.75" bottom="0.75" header="0.3" footer="0.3"/>
  <pageSetup paperSize="9" scale="94" orientation="portrait" verticalDpi="0" r:id="rId1"/>
  <headerFooter>
    <oddHeader>&amp;R&amp;"-,Bold"&amp;14Paper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Sch 2</vt:lpstr>
      <vt:lpstr>Sch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</dc:creator>
  <cp:lastModifiedBy>Billy</cp:lastModifiedBy>
  <cp:lastPrinted>2025-08-22T09:34:38Z</cp:lastPrinted>
  <dcterms:created xsi:type="dcterms:W3CDTF">2025-06-12T16:53:05Z</dcterms:created>
  <dcterms:modified xsi:type="dcterms:W3CDTF">2025-08-22T09:42:35Z</dcterms:modified>
</cp:coreProperties>
</file>