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RC meetings\2025 FARC\June 2025\"/>
    </mc:Choice>
  </mc:AlternateContent>
  <xr:revisionPtr revIDLastSave="0" documentId="8_{2674E5B3-6781-429D-9765-B6D52EEBD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rrative Report" sheetId="8" r:id="rId1"/>
    <sheet name="Sheet1" sheetId="9" r:id="rId2"/>
  </sheets>
  <definedNames>
    <definedName name="_xlnm.Print_Area" localSheetId="0">'Narrative Report'!$B$2:$K$113</definedName>
    <definedName name="_xlnm.Print_Titles" localSheetId="1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G17" i="8"/>
  <c r="E111" i="8"/>
  <c r="F97" i="8"/>
  <c r="E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53" i="8"/>
  <c r="G55" i="8"/>
  <c r="D57" i="8"/>
  <c r="D59" i="8" s="1"/>
  <c r="E57" i="8"/>
  <c r="E59" i="8" s="1"/>
  <c r="F57" i="8"/>
  <c r="F59" i="8" s="1"/>
  <c r="G57" i="8" l="1"/>
  <c r="G59" i="8" s="1"/>
  <c r="G97" i="8"/>
  <c r="I13" i="8"/>
  <c r="I11" i="8"/>
  <c r="I17" i="8"/>
  <c r="I15" i="8" l="1"/>
  <c r="E39" i="9" l="1"/>
  <c r="E30" i="9"/>
  <c r="E16" i="9"/>
  <c r="E47" i="9" l="1"/>
  <c r="E41" i="9"/>
  <c r="I16" i="9"/>
  <c r="I30" i="9"/>
  <c r="I28" i="9"/>
  <c r="I31" i="9"/>
  <c r="I32" i="9"/>
  <c r="G26" i="9"/>
  <c r="G34" i="9" s="1"/>
  <c r="E26" i="9"/>
  <c r="E49" i="9" l="1"/>
  <c r="I26" i="9"/>
  <c r="I34" i="9" s="1"/>
  <c r="E34" i="9"/>
  <c r="G32" i="8" l="1"/>
  <c r="E32" i="8"/>
  <c r="I30" i="8"/>
  <c r="I28" i="8"/>
  <c r="I26" i="8"/>
  <c r="G15" i="8"/>
  <c r="G19" i="8" s="1"/>
  <c r="E15" i="8"/>
  <c r="I32" i="8" l="1"/>
  <c r="E19" i="8"/>
  <c r="I19" i="8" s="1"/>
</calcChain>
</file>

<file path=xl/sharedStrings.xml><?xml version="1.0" encoding="utf-8"?>
<sst xmlns="http://schemas.openxmlformats.org/spreadsheetml/2006/main" count="135" uniqueCount="107">
  <si>
    <t>£</t>
  </si>
  <si>
    <t>MANAGEMENT CHARGES</t>
  </si>
  <si>
    <t>RENT &amp; SERVICE COSTS</t>
  </si>
  <si>
    <t>ELECTRICITY</t>
  </si>
  <si>
    <t>INSURANCE</t>
  </si>
  <si>
    <t>COMPUTER &amp; SOFTWARE</t>
  </si>
  <si>
    <t>TELEPHONE</t>
  </si>
  <si>
    <t>MOTOR EXPENSES</t>
  </si>
  <si>
    <t>PROFESSIONAL FEES</t>
  </si>
  <si>
    <t>OFFICE MAINTENANCE</t>
  </si>
  <si>
    <t>AFFILIATION FEES</t>
  </si>
  <si>
    <t>AUDIT FEES</t>
  </si>
  <si>
    <t>BANK CHARGES</t>
  </si>
  <si>
    <t>GENERAL EXPS</t>
  </si>
  <si>
    <t>TOTAL MANAGEMENT CHARGES</t>
  </si>
  <si>
    <t>Budget</t>
  </si>
  <si>
    <t>LEGAL FEES</t>
  </si>
  <si>
    <t>STAFF COSTS</t>
  </si>
  <si>
    <t>Table 1   -  Summary of the Income and Expenditure Account</t>
  </si>
  <si>
    <t>Actual</t>
  </si>
  <si>
    <t xml:space="preserve">Variance </t>
  </si>
  <si>
    <t>Total Income</t>
  </si>
  <si>
    <t>Total Cost of Sales</t>
  </si>
  <si>
    <t>Less Management charges</t>
  </si>
  <si>
    <t>Glencraig</t>
  </si>
  <si>
    <t>MG</t>
  </si>
  <si>
    <t>Clanabogan</t>
  </si>
  <si>
    <t>Totals</t>
  </si>
  <si>
    <t>Budget cost</t>
  </si>
  <si>
    <t>Variance %</t>
  </si>
  <si>
    <t>Table 3 -  Analysis of Response Maintenance by Community</t>
  </si>
  <si>
    <t>Response</t>
  </si>
  <si>
    <t>Table 4  -  Analysis of Actual Management Charges against Budget</t>
  </si>
  <si>
    <t>Variance</t>
  </si>
  <si>
    <t>PRINT, POST &amp; STATIONERY</t>
  </si>
  <si>
    <t>TENANT PARTICIPATION</t>
  </si>
  <si>
    <t>Total</t>
  </si>
  <si>
    <t>Mourne Grange</t>
  </si>
  <si>
    <t>Management Charges</t>
  </si>
  <si>
    <t>Financial Position</t>
  </si>
  <si>
    <t>TRAVEL</t>
  </si>
  <si>
    <t>BAD DEBT PROVISION - GENERAL</t>
  </si>
  <si>
    <t>TRAINING</t>
  </si>
  <si>
    <t>PAPER 4</t>
  </si>
  <si>
    <t>BANK OF IRELAND CURRENT A/C</t>
  </si>
  <si>
    <t>BANK OF IRELAND CALL A/C</t>
  </si>
  <si>
    <t>BANK OF IRELAND DEPOSIT A/C</t>
  </si>
  <si>
    <t>ULSTER BANK TREASURY A/C</t>
  </si>
  <si>
    <t>PETTY CASH</t>
  </si>
  <si>
    <t>Table 1   -  Bank Account Balances</t>
  </si>
  <si>
    <t>Bank Balances</t>
  </si>
  <si>
    <t>Decrease in Debtors</t>
  </si>
  <si>
    <t>Capital Expendtiure not included in I/E account</t>
  </si>
  <si>
    <t>Cash Movements (adjusted for outstanding payments and receipts)</t>
  </si>
  <si>
    <t>Movement in outstanding payments and receipts</t>
  </si>
  <si>
    <t>Movement in Bank Balance</t>
  </si>
  <si>
    <t>(a)</t>
  </si>
  <si>
    <t>(b)</t>
  </si>
  <si>
    <t>Capital Expenditure - Note (a)</t>
  </si>
  <si>
    <t>Increase in Creditors - Note (b)</t>
  </si>
  <si>
    <t>Debtors (receipts)</t>
  </si>
  <si>
    <t>Creditors (payments)</t>
  </si>
  <si>
    <t>HAG payable &lt; 1 year</t>
  </si>
  <si>
    <t>CCT(NI) Contribution &lt; 1 year</t>
  </si>
  <si>
    <t>Table 2   -  Cash Available (Net Current Assets)</t>
  </si>
  <si>
    <t>Brief narrative on the Financial Accounts for 12 months ending 31 March 2022</t>
  </si>
  <si>
    <t>Bank balances at 31/03/2022 were £1.52M, £0.33M down on 31/03/2021. This £0.33M represents the net difference between money in and money paid out from CHA's bank accounts in the 12 months</t>
  </si>
  <si>
    <t>Cash available at 31/03/22 was £1.08M, down £0.263 in the 12 months. This figure takes account of expenditure incurred/receipts due but not yet processed through the bank. This estimated expenditure/receipt has been included in the Income and Expenditure account. 
The Net Current Assets figure of £1.08M also includes 1 year of HAG and CCTNI loan repayment. This figure is reported in the accounts as a creditor due within 1 year.</t>
  </si>
  <si>
    <t>Decrease in Creditors</t>
  </si>
  <si>
    <t>The loft conversion project at St Bronagh makes up the bulk of the capital expenditure. There was also kitchens installed in Riverstown together with the reconfigurtion of accommodation and  a kitchen and two bathroom refurbishments in Glencraig</t>
  </si>
  <si>
    <t>The decrerase in creditors is mostly related to a major exercise carried out in Q4 to address the backlog of Clanmil invoices.</t>
  </si>
  <si>
    <t xml:space="preserve">Main reasons for the variance against budget are as follows: </t>
  </si>
  <si>
    <t>Surplus from I/E account excl depreciation</t>
  </si>
  <si>
    <t>Net Current Assets</t>
  </si>
  <si>
    <t>Bank Accounts</t>
  </si>
  <si>
    <t>Debtors</t>
  </si>
  <si>
    <t>Creditors &amp; Accruals</t>
  </si>
  <si>
    <t>CASH BALANCE</t>
  </si>
  <si>
    <t>Table 2   -  Summary of the Surplus/Deficit by Community</t>
  </si>
  <si>
    <t>Actual cost</t>
  </si>
  <si>
    <t xml:space="preserve">Variance £ </t>
  </si>
  <si>
    <t>o</t>
  </si>
  <si>
    <t>Surplus/(Deficit)</t>
  </si>
  <si>
    <t>Clan</t>
  </si>
  <si>
    <t>Brief narrative on the Management Accounts for 12 Months ending 31st March 2025</t>
  </si>
  <si>
    <t>Table 4 below sets out the variances from budget.</t>
  </si>
  <si>
    <t xml:space="preserve">The Associations bank balance remains in a strong position with balances totalling £1,045,812. The"net cash" position, after allowing for repayment of debtors and creditors is £845,649.  </t>
  </si>
  <si>
    <t xml:space="preserve">The Association recorded a surplus for the 12 months of £32,773,which is £15,438 better than budget.                                                                                                                                                                                  </t>
  </si>
  <si>
    <t>%</t>
  </si>
  <si>
    <t xml:space="preserve">Planned maintenance programme 24-25 resulted in an underspend of £25,069;    </t>
  </si>
  <si>
    <t>Management Charges for the year amounted to £355,942 against a budget of £366,681 an underspend of £10,739.</t>
  </si>
  <si>
    <t xml:space="preserve">Statutory maintenance  had an underspend of £7,274. </t>
  </si>
  <si>
    <r>
      <rPr>
        <b/>
        <sz val="16"/>
        <rFont val="Calibri"/>
        <family val="2"/>
        <scheme val="minor"/>
      </rPr>
      <t>Income</t>
    </r>
    <r>
      <rPr>
        <sz val="16"/>
        <rFont val="Calibri"/>
        <family val="2"/>
        <scheme val="minor"/>
      </rPr>
      <t xml:space="preserve">  - This is £15,862 below budget.  </t>
    </r>
  </si>
  <si>
    <t>Income is down by 1.3% due to reduced occupancy in Clanabogan and reducing bank interest rates within the year.</t>
  </si>
  <si>
    <r>
      <rPr>
        <b/>
        <sz val="16"/>
        <rFont val="Calibri"/>
        <family val="2"/>
        <scheme val="minor"/>
      </rPr>
      <t>Cost of Sales</t>
    </r>
    <r>
      <rPr>
        <sz val="16"/>
        <rFont val="Calibri"/>
        <family val="2"/>
        <scheme val="minor"/>
      </rPr>
      <t xml:space="preserve">  -   overall shows a variance of £20,561, 2.4%  underspent against budget                                                                                                                       </t>
    </r>
  </si>
  <si>
    <t>Glencraig under spend of  £6,110, 1 project delayed by community indecision.</t>
  </si>
  <si>
    <t>M.Grange underspend of £14,258 - Contingency not spent  &amp;  Aurora sunroom refurbishment postponed.</t>
  </si>
  <si>
    <t>C.Bogan underspend  of  4,701 - Community opted for soft wash rather than external paint.</t>
  </si>
  <si>
    <t>Response maintenance totalled £164,197 against a goal of £143,149, a deficit of £21,048.</t>
  </si>
  <si>
    <t>We recovered an insurance claim of £9,202-  relating to a leak in Bethany in the Y/E 31.3.24, reducing in year response costs.</t>
  </si>
  <si>
    <t>Glencraig: 3 significant boiler repairs costing £10,779, replace shower deck and shower £3,054, Roof &amp; Door repair £2,742</t>
  </si>
  <si>
    <t>M. Grange: 2 significant boiler repairs-£6,483, Aurora septic tank £4,389.</t>
  </si>
  <si>
    <t>C.Bogan: 1 significant boiler repair £3177</t>
  </si>
  <si>
    <t>Fixed wire testing of 19 properties were completed, remedial work on 1 property £5,022 to be completed in Q1 25-26.</t>
  </si>
  <si>
    <t>G.Expenses increased: Staff Logo workwear £737, Conference costs £415, Additional storage boxes &amp; shredding £318, Meeting Table £230, Ladders £119.</t>
  </si>
  <si>
    <t>Staff cost increased due to essential maintenance work undertaken by maintenance officers at weekends to clear &amp; clean pathways surrounding our properties</t>
  </si>
  <si>
    <t>Office maintenance increased due to refurbishment of bathroom &amp; various electrical works, painting of office &amp; reconfiguration to make a meeting room.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</si>
</sst>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0" fontId="2" fillId="0" borderId="0" xfId="0" applyFont="1" applyAlignment="1">
      <alignment horizontal="center"/>
    </xf>
    <xf numFmtId="164" fontId="3" fillId="0" borderId="0" xfId="1" applyNumberFormat="1" applyFont="1"/>
    <xf numFmtId="164" fontId="3" fillId="0" borderId="0" xfId="0" applyNumberFormat="1" applyFont="1"/>
    <xf numFmtId="164" fontId="3" fillId="0" borderId="2" xfId="1" applyNumberFormat="1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 wrapText="1"/>
    </xf>
    <xf numFmtId="164" fontId="3" fillId="0" borderId="0" xfId="1" applyNumberFormat="1" applyFont="1" applyFill="1"/>
    <xf numFmtId="164" fontId="0" fillId="0" borderId="0" xfId="1" applyNumberFormat="1" applyFont="1" applyFill="1"/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164" fontId="6" fillId="0" borderId="2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2" xfId="0" applyNumberFormat="1" applyFont="1" applyBorder="1"/>
    <xf numFmtId="164" fontId="0" fillId="0" borderId="0" xfId="1" applyNumberFormat="1" applyFont="1" applyFill="1" applyBorder="1"/>
    <xf numFmtId="164" fontId="6" fillId="0" borderId="4" xfId="1" applyNumberFormat="1" applyFont="1" applyFill="1" applyBorder="1"/>
    <xf numFmtId="164" fontId="6" fillId="0" borderId="0" xfId="1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3" fillId="0" borderId="0" xfId="1" applyNumberFormat="1" applyFont="1" applyFill="1"/>
    <xf numFmtId="3" fontId="13" fillId="0" borderId="0" xfId="0" applyNumberFormat="1" applyFont="1" applyAlignment="1">
      <alignment horizontal="center"/>
    </xf>
    <xf numFmtId="164" fontId="13" fillId="0" borderId="0" xfId="1" applyNumberFormat="1" applyFont="1"/>
    <xf numFmtId="0" fontId="13" fillId="0" borderId="0" xfId="0" applyFont="1"/>
    <xf numFmtId="164" fontId="13" fillId="0" borderId="0" xfId="0" applyNumberFormat="1" applyFont="1"/>
    <xf numFmtId="0" fontId="13" fillId="0" borderId="0" xfId="0" applyFont="1" applyAlignment="1">
      <alignment horizontal="center"/>
    </xf>
    <xf numFmtId="164" fontId="13" fillId="0" borderId="1" xfId="1" applyNumberFormat="1" applyFont="1" applyFill="1" applyBorder="1"/>
    <xf numFmtId="164" fontId="13" fillId="0" borderId="1" xfId="1" applyNumberFormat="1" applyFont="1" applyBorder="1"/>
    <xf numFmtId="164" fontId="13" fillId="0" borderId="1" xfId="0" applyNumberFormat="1" applyFont="1" applyBorder="1"/>
    <xf numFmtId="164" fontId="13" fillId="0" borderId="2" xfId="1" applyNumberFormat="1" applyFont="1" applyFill="1" applyBorder="1"/>
    <xf numFmtId="164" fontId="13" fillId="0" borderId="2" xfId="1" applyNumberFormat="1" applyFont="1" applyBorder="1"/>
    <xf numFmtId="164" fontId="13" fillId="0" borderId="2" xfId="0" applyNumberFormat="1" applyFont="1" applyBorder="1"/>
    <xf numFmtId="164" fontId="13" fillId="0" borderId="0" xfId="1" applyNumberFormat="1" applyFont="1" applyFill="1" applyBorder="1"/>
    <xf numFmtId="164" fontId="13" fillId="0" borderId="0" xfId="1" applyNumberFormat="1" applyFont="1" applyBorder="1"/>
    <xf numFmtId="0" fontId="11" fillId="0" borderId="0" xfId="0" applyFont="1" applyAlignment="1">
      <alignment horizontal="left" wrapText="1"/>
    </xf>
    <xf numFmtId="0" fontId="13" fillId="0" borderId="0" xfId="0" quotePrefix="1" applyFont="1" applyAlignment="1">
      <alignment vertical="top"/>
    </xf>
    <xf numFmtId="0" fontId="13" fillId="0" borderId="0" xfId="0" quotePrefix="1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4" fillId="0" borderId="0" xfId="0" quotePrefix="1" applyFont="1" applyAlignment="1">
      <alignment horizontal="right"/>
    </xf>
    <xf numFmtId="165" fontId="13" fillId="0" borderId="1" xfId="2" applyNumberFormat="1" applyFont="1" applyBorder="1"/>
    <xf numFmtId="165" fontId="13" fillId="0" borderId="0" xfId="2" applyNumberFormat="1" applyFon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164" fontId="10" fillId="0" borderId="0" xfId="1" applyNumberFormat="1" applyFont="1"/>
    <xf numFmtId="164" fontId="11" fillId="0" borderId="3" xfId="1" applyNumberFormat="1" applyFont="1" applyBorder="1"/>
    <xf numFmtId="0" fontId="10" fillId="2" borderId="0" xfId="0" applyFont="1" applyFill="1" applyAlignment="1">
      <alignment horizontal="left" vertical="top" wrapText="1"/>
    </xf>
    <xf numFmtId="0" fontId="15" fillId="0" borderId="0" xfId="0" applyFont="1"/>
    <xf numFmtId="0" fontId="16" fillId="0" borderId="0" xfId="0" applyFont="1"/>
    <xf numFmtId="164" fontId="16" fillId="0" borderId="0" xfId="1" applyNumberFormat="1" applyFont="1" applyFill="1" applyBorder="1"/>
    <xf numFmtId="0" fontId="17" fillId="0" borderId="0" xfId="0" applyFont="1"/>
    <xf numFmtId="164" fontId="16" fillId="0" borderId="5" xfId="0" applyNumberFormat="1" applyFont="1" applyBorder="1"/>
    <xf numFmtId="165" fontId="10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3BB5-A2DD-4FE8-9A47-4842B31B4BB7}">
  <dimension ref="A1:V112"/>
  <sheetViews>
    <sheetView showRowColHeaders="0" tabSelected="1" zoomScale="87" zoomScaleNormal="87" workbookViewId="0">
      <selection activeCell="B100" sqref="B100"/>
    </sheetView>
  </sheetViews>
  <sheetFormatPr defaultRowHeight="22.5" customHeight="1" x14ac:dyDescent="0.35"/>
  <cols>
    <col min="1" max="1" width="0.85546875" style="29" customWidth="1"/>
    <col min="2" max="2" width="30.42578125" style="30" customWidth="1"/>
    <col min="3" max="3" width="9.140625" style="30" customWidth="1"/>
    <col min="4" max="4" width="12.42578125" style="30" bestFit="1" customWidth="1"/>
    <col min="5" max="5" width="16.7109375" style="30" bestFit="1" customWidth="1"/>
    <col min="6" max="6" width="14.140625" style="30" bestFit="1" customWidth="1"/>
    <col min="7" max="7" width="16.7109375" style="30" bestFit="1" customWidth="1"/>
    <col min="8" max="8" width="9.140625" style="30" customWidth="1"/>
    <col min="9" max="9" width="13" style="30" customWidth="1"/>
    <col min="10" max="10" width="13.85546875" style="30" customWidth="1"/>
    <col min="11" max="11" width="23" style="30" customWidth="1"/>
    <col min="12" max="12" width="1.140625" style="30" customWidth="1"/>
    <col min="13" max="13" width="2" style="30" customWidth="1"/>
    <col min="14" max="16384" width="9.140625" style="30"/>
  </cols>
  <sheetData>
    <row r="1" spans="2:11" ht="22.5" customHeight="1" x14ac:dyDescent="0.35">
      <c r="K1" s="31"/>
    </row>
    <row r="3" spans="2:11" ht="22.5" customHeight="1" x14ac:dyDescent="0.35">
      <c r="B3" s="32" t="s">
        <v>84</v>
      </c>
      <c r="J3" s="31" t="s">
        <v>43</v>
      </c>
    </row>
    <row r="5" spans="2:11" ht="22.5" customHeight="1" x14ac:dyDescent="0.35">
      <c r="B5" s="71" t="s">
        <v>87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22.5" customHeight="1" x14ac:dyDescent="0.35"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2:11" ht="22.5" customHeight="1" x14ac:dyDescent="0.35">
      <c r="B7" s="32" t="s">
        <v>18</v>
      </c>
      <c r="C7" s="32"/>
      <c r="D7" s="32"/>
      <c r="E7" s="32"/>
      <c r="F7" s="32"/>
      <c r="G7" s="32"/>
      <c r="J7" s="33"/>
      <c r="K7" s="33"/>
    </row>
    <row r="8" spans="2:11" ht="22.5" customHeight="1" x14ac:dyDescent="0.35">
      <c r="F8" s="34"/>
      <c r="G8" s="35"/>
      <c r="J8" s="33"/>
      <c r="K8" s="33"/>
    </row>
    <row r="9" spans="2:11" ht="22.5" customHeight="1" x14ac:dyDescent="0.35">
      <c r="E9" s="34" t="s">
        <v>19</v>
      </c>
      <c r="F9" s="34"/>
      <c r="G9" s="34" t="s">
        <v>15</v>
      </c>
      <c r="I9" s="34" t="s">
        <v>20</v>
      </c>
      <c r="J9" s="34" t="s">
        <v>88</v>
      </c>
    </row>
    <row r="10" spans="2:11" ht="22.5" customHeight="1" x14ac:dyDescent="0.35">
      <c r="E10" s="34" t="s">
        <v>0</v>
      </c>
      <c r="F10" s="34"/>
      <c r="G10" s="34" t="s">
        <v>0</v>
      </c>
      <c r="I10" s="34" t="s">
        <v>0</v>
      </c>
    </row>
    <row r="11" spans="2:11" ht="22.5" customHeight="1" x14ac:dyDescent="0.35">
      <c r="B11" s="30" t="s">
        <v>21</v>
      </c>
      <c r="D11" s="34"/>
      <c r="E11" s="36">
        <v>1239449</v>
      </c>
      <c r="F11" s="37"/>
      <c r="G11" s="38">
        <v>1255311</v>
      </c>
      <c r="H11" s="39"/>
      <c r="I11" s="40">
        <f>G11-E11</f>
        <v>15862</v>
      </c>
      <c r="J11" s="67">
        <v>1.2999999999999999E-2</v>
      </c>
    </row>
    <row r="12" spans="2:11" ht="22.5" customHeight="1" x14ac:dyDescent="0.35">
      <c r="D12" s="34"/>
      <c r="E12" s="36"/>
      <c r="F12" s="41"/>
      <c r="G12" s="38"/>
      <c r="H12" s="39"/>
      <c r="I12" s="39"/>
    </row>
    <row r="13" spans="2:11" ht="22.5" customHeight="1" x14ac:dyDescent="0.35">
      <c r="B13" s="30" t="s">
        <v>22</v>
      </c>
      <c r="D13" s="34"/>
      <c r="E13" s="42">
        <v>850734</v>
      </c>
      <c r="F13" s="37"/>
      <c r="G13" s="43">
        <f>871295</f>
        <v>871295</v>
      </c>
      <c r="H13" s="39"/>
      <c r="I13" s="44">
        <f>G13-E13</f>
        <v>20561</v>
      </c>
      <c r="J13" s="67">
        <v>2.4E-2</v>
      </c>
    </row>
    <row r="14" spans="2:11" ht="22.5" customHeight="1" x14ac:dyDescent="0.35">
      <c r="E14" s="36"/>
      <c r="F14" s="41"/>
      <c r="G14" s="38"/>
      <c r="H14" s="39"/>
      <c r="I14" s="39"/>
    </row>
    <row r="15" spans="2:11" ht="22.5" customHeight="1" x14ac:dyDescent="0.35">
      <c r="E15" s="36">
        <f>E11-E13</f>
        <v>388715</v>
      </c>
      <c r="F15" s="41"/>
      <c r="G15" s="38">
        <f>G11-G13</f>
        <v>384016</v>
      </c>
      <c r="H15" s="39"/>
      <c r="I15" s="40">
        <f>I11-I13</f>
        <v>-4699</v>
      </c>
    </row>
    <row r="16" spans="2:11" ht="22.5" customHeight="1" x14ac:dyDescent="0.35">
      <c r="E16" s="36"/>
      <c r="F16" s="41"/>
      <c r="G16" s="38"/>
      <c r="H16" s="39"/>
      <c r="I16" s="39"/>
    </row>
    <row r="17" spans="2:10" ht="22.5" customHeight="1" x14ac:dyDescent="0.35">
      <c r="B17" s="30" t="s">
        <v>23</v>
      </c>
      <c r="E17" s="36">
        <v>355942</v>
      </c>
      <c r="F17" s="41"/>
      <c r="G17" s="38">
        <f>366681</f>
        <v>366681</v>
      </c>
      <c r="H17" s="39"/>
      <c r="I17" s="40">
        <f>G17-E17</f>
        <v>10739</v>
      </c>
      <c r="J17" s="67">
        <v>2.9000000000000001E-2</v>
      </c>
    </row>
    <row r="18" spans="2:10" ht="22.5" customHeight="1" x14ac:dyDescent="0.35">
      <c r="E18" s="36"/>
      <c r="F18" s="41"/>
      <c r="G18" s="38"/>
      <c r="H18" s="39"/>
      <c r="I18" s="39"/>
    </row>
    <row r="19" spans="2:10" ht="22.5" customHeight="1" thickBot="1" x14ac:dyDescent="0.4">
      <c r="B19" s="30" t="s">
        <v>82</v>
      </c>
      <c r="E19" s="45">
        <f>E15-E17</f>
        <v>32773</v>
      </c>
      <c r="F19" s="41"/>
      <c r="G19" s="46">
        <f>G15-G17</f>
        <v>17335</v>
      </c>
      <c r="H19" s="39"/>
      <c r="I19" s="47">
        <f>E19-G19</f>
        <v>15438</v>
      </c>
    </row>
    <row r="20" spans="2:10" ht="22.5" customHeight="1" x14ac:dyDescent="0.35">
      <c r="E20" s="48"/>
      <c r="F20" s="41"/>
      <c r="G20" s="49"/>
      <c r="H20" s="39"/>
      <c r="I20" s="40"/>
    </row>
    <row r="22" spans="2:10" ht="22.5" customHeight="1" x14ac:dyDescent="0.35">
      <c r="B22" s="32" t="s">
        <v>78</v>
      </c>
    </row>
    <row r="24" spans="2:10" ht="22.5" customHeight="1" x14ac:dyDescent="0.35">
      <c r="E24" s="34" t="s">
        <v>19</v>
      </c>
      <c r="F24" s="34"/>
      <c r="G24" s="34" t="s">
        <v>15</v>
      </c>
      <c r="I24" s="30" t="s">
        <v>20</v>
      </c>
    </row>
    <row r="25" spans="2:10" ht="22.5" customHeight="1" x14ac:dyDescent="0.35">
      <c r="E25" s="34" t="s">
        <v>0</v>
      </c>
      <c r="F25" s="34"/>
      <c r="G25" s="34" t="s">
        <v>0</v>
      </c>
      <c r="I25" s="34" t="s">
        <v>0</v>
      </c>
    </row>
    <row r="26" spans="2:10" ht="22.5" customHeight="1" x14ac:dyDescent="0.35">
      <c r="B26" s="30" t="s">
        <v>24</v>
      </c>
      <c r="E26" s="36">
        <v>-67977</v>
      </c>
      <c r="F26" s="38"/>
      <c r="G26" s="38">
        <v>-31338</v>
      </c>
      <c r="H26" s="38"/>
      <c r="I26" s="38">
        <f>E26-G26</f>
        <v>-36639</v>
      </c>
    </row>
    <row r="27" spans="2:10" ht="22.5" customHeight="1" x14ac:dyDescent="0.35">
      <c r="E27" s="36"/>
      <c r="F27" s="38"/>
      <c r="G27" s="38"/>
      <c r="H27" s="38"/>
      <c r="I27" s="38"/>
    </row>
    <row r="28" spans="2:10" ht="22.5" customHeight="1" x14ac:dyDescent="0.35">
      <c r="B28" s="30" t="s">
        <v>37</v>
      </c>
      <c r="E28" s="36">
        <v>68963</v>
      </c>
      <c r="F28" s="38"/>
      <c r="G28" s="38">
        <v>18451</v>
      </c>
      <c r="H28" s="38"/>
      <c r="I28" s="38">
        <f>E28-G28</f>
        <v>50512</v>
      </c>
    </row>
    <row r="29" spans="2:10" ht="22.5" customHeight="1" x14ac:dyDescent="0.35">
      <c r="E29" s="36"/>
      <c r="F29" s="38"/>
      <c r="G29" s="38"/>
      <c r="H29" s="38"/>
      <c r="I29" s="38"/>
    </row>
    <row r="30" spans="2:10" ht="22.5" customHeight="1" x14ac:dyDescent="0.35">
      <c r="B30" s="30" t="s">
        <v>26</v>
      </c>
      <c r="E30" s="36">
        <v>31787</v>
      </c>
      <c r="F30" s="38"/>
      <c r="G30" s="38">
        <v>30222</v>
      </c>
      <c r="H30" s="38"/>
      <c r="I30" s="38">
        <f>E30-G30</f>
        <v>1565</v>
      </c>
    </row>
    <row r="31" spans="2:10" ht="22.5" customHeight="1" x14ac:dyDescent="0.35">
      <c r="E31" s="36"/>
      <c r="F31" s="38"/>
      <c r="G31" s="38"/>
      <c r="H31" s="38"/>
      <c r="I31" s="38"/>
    </row>
    <row r="32" spans="2:10" ht="22.5" customHeight="1" thickBot="1" x14ac:dyDescent="0.4">
      <c r="B32" s="30" t="s">
        <v>36</v>
      </c>
      <c r="E32" s="45">
        <f>SUM(E26:E30)</f>
        <v>32773</v>
      </c>
      <c r="F32" s="41"/>
      <c r="G32" s="46">
        <f>SUM(G26:G30)</f>
        <v>17335</v>
      </c>
      <c r="H32" s="39"/>
      <c r="I32" s="47">
        <f>SUM(I26:I30)</f>
        <v>15438</v>
      </c>
    </row>
    <row r="33" spans="2:12" ht="22.5" customHeight="1" x14ac:dyDescent="0.35">
      <c r="E33" s="48"/>
      <c r="F33" s="41"/>
      <c r="G33" s="49"/>
      <c r="H33" s="39"/>
      <c r="I33" s="40"/>
    </row>
    <row r="35" spans="2:12" ht="22.5" customHeight="1" x14ac:dyDescent="0.35">
      <c r="B35" s="72" t="s">
        <v>71</v>
      </c>
      <c r="C35" s="72"/>
      <c r="D35" s="72"/>
      <c r="E35" s="72"/>
      <c r="F35" s="72"/>
      <c r="G35" s="72"/>
      <c r="H35" s="72"/>
      <c r="I35" s="72"/>
      <c r="J35" s="72"/>
      <c r="K35" s="72"/>
    </row>
    <row r="36" spans="2:12" ht="22.5" customHeight="1" x14ac:dyDescent="0.35"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2:12" ht="22.5" customHeight="1" x14ac:dyDescent="0.35">
      <c r="B37" s="51" t="s">
        <v>92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2:12" ht="22.5" customHeight="1" x14ac:dyDescent="0.35">
      <c r="B38" s="68" t="s">
        <v>93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2:12" ht="22.5" customHeight="1" x14ac:dyDescent="0.35"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2:12" ht="22.5" customHeight="1" x14ac:dyDescent="0.35">
      <c r="B40" s="68" t="s">
        <v>94</v>
      </c>
      <c r="C40" s="68"/>
      <c r="D40" s="68"/>
      <c r="E40" s="68"/>
      <c r="F40" s="68"/>
      <c r="G40" s="68"/>
      <c r="H40" s="68"/>
      <c r="I40" s="68"/>
      <c r="J40" s="68"/>
      <c r="K40" s="68"/>
    </row>
    <row r="41" spans="2:12" ht="22.5" customHeight="1" x14ac:dyDescent="0.35"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pans="2:12" ht="22.5" customHeight="1" x14ac:dyDescent="0.35">
      <c r="B42" s="68" t="s">
        <v>89</v>
      </c>
      <c r="C42" s="68"/>
      <c r="D42" s="68"/>
      <c r="E42" s="68"/>
      <c r="F42" s="68"/>
      <c r="G42" s="68"/>
      <c r="H42" s="68"/>
      <c r="I42" s="68"/>
      <c r="J42" s="68"/>
      <c r="K42" s="52"/>
    </row>
    <row r="43" spans="2:12" ht="22.5" customHeight="1" x14ac:dyDescent="0.35">
      <c r="B43" s="68" t="s">
        <v>95</v>
      </c>
      <c r="C43" s="68"/>
      <c r="D43" s="68"/>
      <c r="E43" s="68"/>
      <c r="F43" s="68"/>
      <c r="G43" s="68"/>
      <c r="H43" s="68"/>
      <c r="I43" s="68"/>
      <c r="J43" s="68"/>
      <c r="K43" s="52"/>
    </row>
    <row r="44" spans="2:12" ht="22.5" customHeight="1" x14ac:dyDescent="0.35">
      <c r="B44" s="68" t="s">
        <v>96</v>
      </c>
      <c r="C44" s="68"/>
      <c r="D44" s="68"/>
      <c r="E44" s="68"/>
      <c r="F44" s="68"/>
      <c r="G44" s="68"/>
      <c r="H44" s="68"/>
      <c r="I44" s="68"/>
      <c r="J44" s="68"/>
      <c r="K44" s="52"/>
    </row>
    <row r="45" spans="2:12" ht="22.5" customHeight="1" x14ac:dyDescent="0.35">
      <c r="B45" s="68" t="s">
        <v>97</v>
      </c>
      <c r="C45" s="68"/>
      <c r="D45" s="68"/>
      <c r="E45" s="68"/>
      <c r="F45" s="68"/>
      <c r="G45" s="68"/>
      <c r="H45" s="68"/>
      <c r="I45" s="68"/>
      <c r="J45" s="68"/>
      <c r="K45" s="52"/>
    </row>
    <row r="46" spans="2:12" ht="22.5" customHeight="1" x14ac:dyDescent="0.35"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2:12" ht="22.5" customHeight="1" x14ac:dyDescent="0.35">
      <c r="B47" s="68" t="s">
        <v>91</v>
      </c>
      <c r="C47" s="68"/>
      <c r="D47" s="68"/>
      <c r="E47" s="68"/>
      <c r="F47" s="68"/>
      <c r="G47" s="68"/>
      <c r="H47" s="68"/>
      <c r="I47" s="68"/>
      <c r="J47" s="68"/>
      <c r="K47" s="68"/>
      <c r="L47" s="30" t="s">
        <v>81</v>
      </c>
    </row>
    <row r="48" spans="2:12" ht="22.5" customHeight="1" x14ac:dyDescent="0.35">
      <c r="B48" s="68" t="s">
        <v>103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2:11" ht="22.5" customHeight="1" x14ac:dyDescent="0.35">
      <c r="K49" s="33"/>
    </row>
    <row r="50" spans="2:11" ht="22.5" customHeight="1" x14ac:dyDescent="0.35">
      <c r="B50" s="32" t="s">
        <v>30</v>
      </c>
      <c r="H50" s="33"/>
      <c r="I50" s="33"/>
      <c r="J50" s="33"/>
      <c r="K50" s="33"/>
    </row>
    <row r="51" spans="2:11" ht="22.5" customHeight="1" x14ac:dyDescent="0.35">
      <c r="B51" s="32" t="s">
        <v>31</v>
      </c>
      <c r="D51" s="53" t="s">
        <v>24</v>
      </c>
      <c r="E51" s="53" t="s">
        <v>25</v>
      </c>
      <c r="F51" s="53" t="s">
        <v>83</v>
      </c>
      <c r="G51" s="53" t="s">
        <v>27</v>
      </c>
      <c r="H51" s="33"/>
      <c r="I51" s="33"/>
      <c r="J51" s="33"/>
      <c r="K51" s="33"/>
    </row>
    <row r="52" spans="2:11" ht="22.5" customHeight="1" x14ac:dyDescent="0.35">
      <c r="D52" s="53" t="s">
        <v>0</v>
      </c>
      <c r="E52" s="53" t="s">
        <v>0</v>
      </c>
      <c r="F52" s="53" t="s">
        <v>0</v>
      </c>
      <c r="G52" s="53" t="s">
        <v>0</v>
      </c>
      <c r="H52" s="33"/>
      <c r="I52" s="33"/>
      <c r="J52" s="33"/>
      <c r="K52" s="33"/>
    </row>
    <row r="53" spans="2:11" ht="22.5" customHeight="1" x14ac:dyDescent="0.35">
      <c r="B53" s="30" t="s">
        <v>79</v>
      </c>
      <c r="D53" s="36">
        <v>73776</v>
      </c>
      <c r="E53" s="36">
        <v>63768</v>
      </c>
      <c r="F53" s="36">
        <v>26653</v>
      </c>
      <c r="G53" s="40">
        <f>SUM(D53:F53)</f>
        <v>164197</v>
      </c>
      <c r="H53" s="33"/>
      <c r="I53" s="33"/>
      <c r="J53" s="33"/>
      <c r="K53" s="33"/>
    </row>
    <row r="54" spans="2:11" ht="22.5" customHeight="1" x14ac:dyDescent="0.35">
      <c r="D54" s="38"/>
      <c r="E54" s="38"/>
      <c r="F54" s="38"/>
      <c r="G54" s="39"/>
      <c r="H54" s="33"/>
      <c r="I54" s="33"/>
      <c r="J54" s="33"/>
      <c r="K54" s="33"/>
    </row>
    <row r="55" spans="2:11" ht="22.5" customHeight="1" x14ac:dyDescent="0.35">
      <c r="B55" s="30" t="s">
        <v>28</v>
      </c>
      <c r="D55" s="43">
        <v>62007</v>
      </c>
      <c r="E55" s="43">
        <v>58404</v>
      </c>
      <c r="F55" s="43">
        <v>22738</v>
      </c>
      <c r="G55" s="44">
        <f>SUM(D55:F55)</f>
        <v>143149</v>
      </c>
      <c r="H55" s="33"/>
      <c r="I55" s="33"/>
      <c r="J55" s="33"/>
      <c r="K55" s="33"/>
    </row>
    <row r="56" spans="2:11" ht="22.5" customHeight="1" x14ac:dyDescent="0.35">
      <c r="D56" s="38"/>
      <c r="E56" s="38"/>
      <c r="F56" s="38"/>
      <c r="G56" s="39"/>
      <c r="H56" s="33"/>
      <c r="I56" s="33"/>
      <c r="J56" s="33"/>
      <c r="K56" s="33"/>
    </row>
    <row r="57" spans="2:11" ht="22.5" customHeight="1" x14ac:dyDescent="0.35">
      <c r="B57" s="30" t="s">
        <v>80</v>
      </c>
      <c r="C57" s="54"/>
      <c r="D57" s="43">
        <f>D53-D55</f>
        <v>11769</v>
      </c>
      <c r="E57" s="43">
        <f t="shared" ref="E57:G57" si="0">E53-E55</f>
        <v>5364</v>
      </c>
      <c r="F57" s="43">
        <f t="shared" si="0"/>
        <v>3915</v>
      </c>
      <c r="G57" s="43">
        <f t="shared" si="0"/>
        <v>21048</v>
      </c>
      <c r="H57" s="33"/>
      <c r="I57" s="33"/>
      <c r="J57" s="33"/>
      <c r="K57" s="33"/>
    </row>
    <row r="58" spans="2:11" ht="22.5" customHeight="1" x14ac:dyDescent="0.35">
      <c r="D58" s="38"/>
      <c r="E58" s="38"/>
      <c r="F58" s="38"/>
      <c r="G58" s="39"/>
      <c r="H58" s="33"/>
      <c r="I58" s="33"/>
      <c r="J58" s="33"/>
      <c r="K58" s="33"/>
    </row>
    <row r="59" spans="2:11" ht="22.5" customHeight="1" x14ac:dyDescent="0.35">
      <c r="B59" s="30" t="s">
        <v>29</v>
      </c>
      <c r="D59" s="55">
        <f>D57/D55</f>
        <v>0.18980115148289708</v>
      </c>
      <c r="E59" s="55">
        <f>E57/E55</f>
        <v>9.1843024450380117E-2</v>
      </c>
      <c r="F59" s="55">
        <f>F57/F55</f>
        <v>0.17217873163866654</v>
      </c>
      <c r="G59" s="55">
        <f>G57/G55</f>
        <v>0.14703560625641815</v>
      </c>
      <c r="H59" s="33"/>
      <c r="I59" s="33"/>
      <c r="J59" s="33"/>
      <c r="K59" s="33"/>
    </row>
    <row r="60" spans="2:11" ht="22.5" customHeight="1" x14ac:dyDescent="0.35">
      <c r="D60" s="56"/>
      <c r="E60" s="56"/>
      <c r="F60" s="56"/>
      <c r="G60" s="56"/>
      <c r="H60" s="33"/>
      <c r="I60" s="33"/>
      <c r="J60" s="33"/>
      <c r="K60" s="33"/>
    </row>
    <row r="61" spans="2:11" ht="22.5" customHeight="1" x14ac:dyDescent="0.35">
      <c r="B61" s="71" t="s">
        <v>98</v>
      </c>
      <c r="C61" s="71"/>
      <c r="D61" s="71"/>
      <c r="E61" s="71"/>
      <c r="F61" s="71"/>
      <c r="G61" s="71"/>
      <c r="H61" s="71"/>
      <c r="I61" s="71"/>
      <c r="J61" s="71"/>
      <c r="K61" s="33"/>
    </row>
    <row r="62" spans="2:11" ht="22.5" customHeight="1" x14ac:dyDescent="0.35">
      <c r="B62" s="69" t="s">
        <v>99</v>
      </c>
      <c r="C62" s="69"/>
      <c r="D62" s="69"/>
      <c r="E62" s="69"/>
      <c r="F62" s="69"/>
      <c r="G62" s="69"/>
      <c r="H62" s="69"/>
      <c r="I62" s="69"/>
      <c r="J62" s="69"/>
      <c r="K62" s="69"/>
    </row>
    <row r="63" spans="2:11" ht="22.5" customHeight="1" x14ac:dyDescent="0.35">
      <c r="B63" s="69" t="s">
        <v>100</v>
      </c>
      <c r="C63" s="69"/>
      <c r="D63" s="69"/>
      <c r="E63" s="69"/>
      <c r="F63" s="69"/>
      <c r="G63" s="69"/>
      <c r="H63" s="69"/>
      <c r="I63" s="69"/>
      <c r="J63" s="69"/>
      <c r="K63" s="69"/>
    </row>
    <row r="64" spans="2:11" ht="22.5" customHeight="1" x14ac:dyDescent="0.35">
      <c r="B64" s="58" t="s">
        <v>101</v>
      </c>
      <c r="C64" s="58"/>
      <c r="D64" s="58"/>
      <c r="E64" s="58"/>
      <c r="F64" s="58"/>
      <c r="G64" s="58"/>
      <c r="H64" s="58"/>
      <c r="I64" s="58"/>
      <c r="J64" s="58"/>
      <c r="K64" s="58"/>
    </row>
    <row r="65" spans="2:11" ht="22.5" customHeight="1" x14ac:dyDescent="0.35">
      <c r="B65" s="58" t="s">
        <v>102</v>
      </c>
      <c r="C65" s="58"/>
      <c r="D65" s="58"/>
      <c r="E65" s="58"/>
      <c r="F65" s="58"/>
      <c r="G65" s="58"/>
      <c r="H65" s="58"/>
      <c r="I65" s="58"/>
      <c r="J65" s="58"/>
      <c r="K65" s="58"/>
    </row>
    <row r="66" spans="2:11" ht="22.5" customHeight="1" x14ac:dyDescent="0.35"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2:11" ht="22.5" customHeight="1" x14ac:dyDescent="0.35"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2:11" ht="22.5" customHeight="1" x14ac:dyDescent="0.35">
      <c r="B68" s="50" t="s">
        <v>38</v>
      </c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22.5" customHeight="1" x14ac:dyDescent="0.35">
      <c r="B69" s="71" t="s">
        <v>90</v>
      </c>
      <c r="C69" s="71"/>
      <c r="D69" s="71"/>
      <c r="E69" s="71"/>
      <c r="F69" s="71"/>
      <c r="G69" s="71"/>
      <c r="H69" s="71"/>
      <c r="I69" s="71"/>
      <c r="J69" s="71"/>
      <c r="K69" s="71"/>
    </row>
    <row r="70" spans="2:11" ht="22.5" customHeight="1" x14ac:dyDescent="0.35">
      <c r="B70" s="57" t="s">
        <v>85</v>
      </c>
      <c r="C70" s="57"/>
      <c r="D70" s="57"/>
      <c r="E70" s="57"/>
      <c r="F70" s="57"/>
      <c r="G70" s="57"/>
      <c r="H70" s="57"/>
      <c r="I70" s="57"/>
      <c r="J70" s="57"/>
      <c r="K70" s="33"/>
    </row>
    <row r="71" spans="2:11" ht="22.5" customHeight="1" x14ac:dyDescent="0.3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22.5" customHeight="1" x14ac:dyDescent="0.35">
      <c r="B72" s="32" t="s">
        <v>32</v>
      </c>
      <c r="H72" s="52"/>
      <c r="I72" s="52"/>
      <c r="J72" s="52"/>
      <c r="K72" s="52"/>
    </row>
    <row r="73" spans="2:11" ht="22.5" customHeight="1" x14ac:dyDescent="0.35">
      <c r="H73" s="52"/>
      <c r="I73" s="52"/>
      <c r="J73" s="52"/>
      <c r="K73" s="52"/>
    </row>
    <row r="74" spans="2:11" ht="22.5" customHeight="1" x14ac:dyDescent="0.35">
      <c r="H74" s="52"/>
      <c r="I74" s="52"/>
      <c r="J74" s="52"/>
      <c r="K74" s="52"/>
    </row>
    <row r="75" spans="2:11" ht="22.5" customHeight="1" x14ac:dyDescent="0.35">
      <c r="B75" s="32" t="s">
        <v>1</v>
      </c>
      <c r="E75" s="53" t="s">
        <v>19</v>
      </c>
      <c r="F75" s="53" t="s">
        <v>15</v>
      </c>
      <c r="G75" s="53" t="s">
        <v>33</v>
      </c>
      <c r="H75" s="52"/>
      <c r="I75" s="52"/>
      <c r="J75" s="52"/>
      <c r="K75" s="52"/>
    </row>
    <row r="76" spans="2:11" ht="22.5" customHeight="1" x14ac:dyDescent="0.35">
      <c r="B76" s="32"/>
      <c r="E76" s="53" t="s">
        <v>0</v>
      </c>
      <c r="F76" s="53" t="s">
        <v>0</v>
      </c>
      <c r="G76" s="53" t="s">
        <v>0</v>
      </c>
      <c r="H76" s="52"/>
      <c r="I76" s="52"/>
      <c r="J76" s="52"/>
      <c r="K76" s="52"/>
    </row>
    <row r="77" spans="2:11" ht="22.5" customHeight="1" x14ac:dyDescent="0.35">
      <c r="B77" s="32"/>
      <c r="E77" s="34"/>
      <c r="F77" s="34"/>
      <c r="G77" s="34"/>
      <c r="H77" s="52"/>
      <c r="I77" s="52"/>
      <c r="J77" s="52"/>
      <c r="K77" s="52"/>
    </row>
    <row r="78" spans="2:11" ht="22.5" customHeight="1" x14ac:dyDescent="0.35">
      <c r="B78" s="30" t="s">
        <v>17</v>
      </c>
      <c r="E78" s="38">
        <v>207108</v>
      </c>
      <c r="F78" s="38">
        <v>199470</v>
      </c>
      <c r="G78" s="59">
        <f>E78-F78</f>
        <v>7638</v>
      </c>
      <c r="H78" s="52"/>
      <c r="I78" s="52"/>
      <c r="J78" s="52"/>
      <c r="K78" s="52"/>
    </row>
    <row r="79" spans="2:11" ht="22.5" customHeight="1" x14ac:dyDescent="0.35">
      <c r="B79" s="30" t="s">
        <v>42</v>
      </c>
      <c r="E79" s="38">
        <v>4986</v>
      </c>
      <c r="F79" s="38">
        <v>8000</v>
      </c>
      <c r="G79" s="59">
        <f t="shared" ref="G79:G96" si="1">E79-F79</f>
        <v>-3014</v>
      </c>
      <c r="H79" s="52"/>
      <c r="I79" s="52"/>
      <c r="J79" s="52"/>
      <c r="K79" s="52"/>
    </row>
    <row r="80" spans="2:11" ht="22.5" customHeight="1" x14ac:dyDescent="0.35">
      <c r="B80" s="30" t="s">
        <v>2</v>
      </c>
      <c r="E80" s="38">
        <v>10700</v>
      </c>
      <c r="F80" s="38">
        <v>11040</v>
      </c>
      <c r="G80" s="59">
        <f t="shared" si="1"/>
        <v>-340</v>
      </c>
      <c r="H80" s="52"/>
      <c r="I80" s="52"/>
      <c r="J80" s="52"/>
      <c r="K80" s="52"/>
    </row>
    <row r="81" spans="2:11" ht="22.5" customHeight="1" x14ac:dyDescent="0.35">
      <c r="B81" s="30" t="s">
        <v>3</v>
      </c>
      <c r="E81" s="38">
        <v>5231</v>
      </c>
      <c r="F81" s="38">
        <v>6130</v>
      </c>
      <c r="G81" s="59">
        <f t="shared" si="1"/>
        <v>-899</v>
      </c>
      <c r="H81" s="52"/>
      <c r="I81" s="52"/>
      <c r="J81" s="52"/>
      <c r="K81" s="52"/>
    </row>
    <row r="82" spans="2:11" ht="22.5" customHeight="1" x14ac:dyDescent="0.35">
      <c r="B82" s="30" t="s">
        <v>34</v>
      </c>
      <c r="E82" s="38">
        <v>3276</v>
      </c>
      <c r="F82" s="38">
        <v>2860</v>
      </c>
      <c r="G82" s="59">
        <f t="shared" si="1"/>
        <v>416</v>
      </c>
      <c r="H82" s="52"/>
      <c r="I82" s="52"/>
      <c r="J82" s="52"/>
      <c r="K82" s="52"/>
    </row>
    <row r="83" spans="2:11" ht="22.5" customHeight="1" x14ac:dyDescent="0.35">
      <c r="B83" s="30" t="s">
        <v>4</v>
      </c>
      <c r="E83" s="38">
        <v>37849</v>
      </c>
      <c r="F83" s="38">
        <v>38209</v>
      </c>
      <c r="G83" s="59">
        <f t="shared" si="1"/>
        <v>-360</v>
      </c>
      <c r="H83" s="52"/>
      <c r="I83" s="52"/>
      <c r="J83" s="52"/>
      <c r="K83" s="52"/>
    </row>
    <row r="84" spans="2:11" ht="22.5" customHeight="1" x14ac:dyDescent="0.35">
      <c r="B84" s="30" t="s">
        <v>5</v>
      </c>
      <c r="E84" s="38">
        <v>10935</v>
      </c>
      <c r="F84" s="38">
        <v>9844</v>
      </c>
      <c r="G84" s="59">
        <f t="shared" si="1"/>
        <v>1091</v>
      </c>
      <c r="H84" s="52"/>
      <c r="I84" s="52"/>
      <c r="J84" s="52"/>
      <c r="K84" s="52"/>
    </row>
    <row r="85" spans="2:11" ht="22.5" customHeight="1" x14ac:dyDescent="0.35">
      <c r="B85" s="30" t="s">
        <v>6</v>
      </c>
      <c r="E85" s="38">
        <v>5332</v>
      </c>
      <c r="F85" s="38">
        <v>5607</v>
      </c>
      <c r="G85" s="59">
        <f t="shared" si="1"/>
        <v>-275</v>
      </c>
      <c r="H85" s="52"/>
      <c r="I85" s="52"/>
      <c r="J85" s="52"/>
      <c r="K85" s="52"/>
    </row>
    <row r="86" spans="2:11" ht="22.5" customHeight="1" x14ac:dyDescent="0.35">
      <c r="B86" s="30" t="s">
        <v>7</v>
      </c>
      <c r="E86" s="38">
        <v>4906</v>
      </c>
      <c r="F86" s="38">
        <v>8190</v>
      </c>
      <c r="G86" s="59">
        <f t="shared" si="1"/>
        <v>-3284</v>
      </c>
      <c r="H86" s="52"/>
      <c r="I86" s="52"/>
      <c r="J86" s="52"/>
      <c r="K86" s="52"/>
    </row>
    <row r="87" spans="2:11" ht="22.5" customHeight="1" x14ac:dyDescent="0.35">
      <c r="B87" s="30" t="s">
        <v>35</v>
      </c>
      <c r="E87" s="38">
        <v>1395</v>
      </c>
      <c r="F87" s="38">
        <v>8000</v>
      </c>
      <c r="G87" s="59">
        <f t="shared" si="1"/>
        <v>-6605</v>
      </c>
      <c r="H87" s="52"/>
      <c r="I87" s="52"/>
      <c r="J87" s="52"/>
      <c r="K87" s="52"/>
    </row>
    <row r="88" spans="2:11" ht="22.5" customHeight="1" x14ac:dyDescent="0.35">
      <c r="B88" s="30" t="s">
        <v>8</v>
      </c>
      <c r="E88" s="38">
        <v>34525</v>
      </c>
      <c r="F88" s="38">
        <v>37900</v>
      </c>
      <c r="G88" s="59">
        <f t="shared" si="1"/>
        <v>-3375</v>
      </c>
      <c r="H88" s="52"/>
      <c r="I88" s="52"/>
      <c r="J88" s="52"/>
      <c r="K88" s="52"/>
    </row>
    <row r="89" spans="2:11" ht="22.5" customHeight="1" x14ac:dyDescent="0.35">
      <c r="B89" s="30" t="s">
        <v>9</v>
      </c>
      <c r="E89" s="38">
        <v>5313</v>
      </c>
      <c r="F89" s="38">
        <v>600</v>
      </c>
      <c r="G89" s="59">
        <f t="shared" si="1"/>
        <v>4713</v>
      </c>
      <c r="H89" s="52"/>
      <c r="I89" s="52"/>
      <c r="J89" s="52"/>
      <c r="K89" s="52"/>
    </row>
    <row r="90" spans="2:11" ht="22.5" customHeight="1" x14ac:dyDescent="0.35">
      <c r="B90" s="30" t="s">
        <v>10</v>
      </c>
      <c r="E90" s="38">
        <v>1163</v>
      </c>
      <c r="F90" s="38">
        <v>1056</v>
      </c>
      <c r="G90" s="59">
        <f t="shared" si="1"/>
        <v>107</v>
      </c>
      <c r="H90" s="52"/>
      <c r="I90" s="52"/>
      <c r="J90" s="52"/>
      <c r="K90" s="52"/>
    </row>
    <row r="91" spans="2:11" ht="22.5" customHeight="1" x14ac:dyDescent="0.35">
      <c r="B91" s="30" t="s">
        <v>16</v>
      </c>
      <c r="E91" s="38">
        <v>0</v>
      </c>
      <c r="F91" s="38">
        <v>6000</v>
      </c>
      <c r="G91" s="59">
        <f t="shared" si="1"/>
        <v>-6000</v>
      </c>
      <c r="H91" s="52"/>
      <c r="I91" s="52"/>
      <c r="J91" s="52"/>
      <c r="K91" s="52"/>
    </row>
    <row r="92" spans="2:11" ht="22.5" customHeight="1" x14ac:dyDescent="0.35">
      <c r="B92" s="30" t="s">
        <v>11</v>
      </c>
      <c r="E92" s="38">
        <v>15990</v>
      </c>
      <c r="F92" s="38">
        <v>19278</v>
      </c>
      <c r="G92" s="59">
        <f t="shared" si="1"/>
        <v>-3288</v>
      </c>
      <c r="H92" s="52"/>
      <c r="I92" s="52"/>
      <c r="J92" s="52"/>
      <c r="K92" s="52"/>
    </row>
    <row r="93" spans="2:11" ht="22.5" customHeight="1" x14ac:dyDescent="0.35">
      <c r="B93" s="30" t="s">
        <v>40</v>
      </c>
      <c r="E93" s="38">
        <v>132</v>
      </c>
      <c r="F93" s="38">
        <v>0</v>
      </c>
      <c r="G93" s="59">
        <f t="shared" si="1"/>
        <v>132</v>
      </c>
      <c r="I93" s="52"/>
    </row>
    <row r="94" spans="2:11" ht="22.5" customHeight="1" x14ac:dyDescent="0.35">
      <c r="B94" s="30" t="s">
        <v>41</v>
      </c>
      <c r="E94" s="38">
        <v>0</v>
      </c>
      <c r="F94" s="38">
        <v>0</v>
      </c>
      <c r="G94" s="59">
        <f t="shared" si="1"/>
        <v>0</v>
      </c>
      <c r="I94" s="52"/>
    </row>
    <row r="95" spans="2:11" ht="22.5" customHeight="1" x14ac:dyDescent="0.35">
      <c r="B95" s="30" t="s">
        <v>12</v>
      </c>
      <c r="E95" s="38">
        <v>153</v>
      </c>
      <c r="F95" s="38">
        <v>180</v>
      </c>
      <c r="G95" s="59">
        <f t="shared" si="1"/>
        <v>-27</v>
      </c>
      <c r="I95" s="52"/>
    </row>
    <row r="96" spans="2:11" ht="22.5" customHeight="1" thickBot="1" x14ac:dyDescent="0.4">
      <c r="B96" s="30" t="s">
        <v>13</v>
      </c>
      <c r="E96" s="49">
        <v>6948</v>
      </c>
      <c r="F96" s="49">
        <v>4317</v>
      </c>
      <c r="G96" s="59">
        <f t="shared" si="1"/>
        <v>2631</v>
      </c>
      <c r="I96" s="52"/>
    </row>
    <row r="97" spans="2:22" ht="22.5" customHeight="1" thickBot="1" x14ac:dyDescent="0.4">
      <c r="B97" s="32" t="s">
        <v>14</v>
      </c>
      <c r="E97" s="60">
        <f>SUM(E78:E96)</f>
        <v>355942</v>
      </c>
      <c r="F97" s="60">
        <f>SUM(F78:F96)</f>
        <v>366681</v>
      </c>
      <c r="G97" s="60">
        <f>SUM(G78:G96)</f>
        <v>-10739</v>
      </c>
      <c r="I97" s="52"/>
    </row>
    <row r="98" spans="2:22" ht="22.5" customHeight="1" x14ac:dyDescent="0.35">
      <c r="I98" s="52"/>
    </row>
    <row r="99" spans="2:22" ht="22.5" customHeight="1" x14ac:dyDescent="0.35">
      <c r="B99" s="26" t="s">
        <v>105</v>
      </c>
      <c r="C99" s="26"/>
      <c r="D99" s="26"/>
      <c r="E99" s="26"/>
      <c r="F99" s="26"/>
      <c r="G99" s="26"/>
      <c r="H99" s="26"/>
      <c r="I99" s="28"/>
      <c r="J99" s="26"/>
      <c r="K99" s="26"/>
      <c r="L99" s="25"/>
      <c r="M99" s="25"/>
      <c r="N99" s="25"/>
      <c r="O99" s="25"/>
      <c r="P99" s="25"/>
      <c r="Q99" s="25"/>
      <c r="R99" s="25"/>
    </row>
    <row r="100" spans="2:22" ht="22.5" customHeight="1" x14ac:dyDescent="0.35">
      <c r="B100" s="26" t="s">
        <v>106</v>
      </c>
      <c r="C100" s="26"/>
      <c r="D100" s="26"/>
      <c r="E100" s="26"/>
      <c r="F100" s="26"/>
      <c r="G100" s="26"/>
      <c r="H100" s="26"/>
      <c r="I100" s="28"/>
      <c r="J100" s="26"/>
      <c r="K100" s="26"/>
      <c r="L100" s="25"/>
      <c r="M100" s="25"/>
      <c r="N100" s="25"/>
      <c r="O100" s="25"/>
      <c r="P100" s="25"/>
      <c r="Q100" s="25"/>
      <c r="R100" s="25"/>
    </row>
    <row r="101" spans="2:22" ht="22.5" customHeight="1" x14ac:dyDescent="0.35">
      <c r="B101" s="26" t="s">
        <v>104</v>
      </c>
      <c r="C101" s="26"/>
      <c r="D101" s="26"/>
      <c r="E101" s="26"/>
      <c r="F101" s="26"/>
      <c r="G101" s="26"/>
      <c r="H101" s="27"/>
      <c r="I101" s="26"/>
      <c r="J101" s="26"/>
      <c r="K101" s="26"/>
      <c r="L101" s="25"/>
      <c r="M101" s="25"/>
      <c r="N101" s="25"/>
      <c r="O101" s="25"/>
      <c r="P101" s="25"/>
      <c r="Q101" s="25"/>
      <c r="R101" s="25"/>
    </row>
    <row r="102" spans="2:22" ht="22.5" customHeight="1" x14ac:dyDescent="0.35">
      <c r="H102" s="39"/>
    </row>
    <row r="103" spans="2:22" ht="22.5" customHeight="1" x14ac:dyDescent="0.35">
      <c r="B103" s="32" t="s">
        <v>39</v>
      </c>
    </row>
    <row r="104" spans="2:22" ht="22.5" customHeight="1" x14ac:dyDescent="0.35">
      <c r="B104" s="32"/>
    </row>
    <row r="105" spans="2:22" ht="22.5" customHeight="1" x14ac:dyDescent="0.35">
      <c r="B105" s="73" t="s">
        <v>86</v>
      </c>
      <c r="C105" s="73"/>
      <c r="D105" s="73"/>
      <c r="E105" s="73"/>
      <c r="F105" s="73"/>
      <c r="G105" s="73"/>
      <c r="H105" s="73"/>
      <c r="I105" s="73"/>
      <c r="J105" s="73"/>
      <c r="K105" s="61"/>
      <c r="O105" s="70"/>
      <c r="P105" s="70"/>
      <c r="Q105" s="70"/>
      <c r="R105" s="70"/>
      <c r="S105" s="70"/>
      <c r="T105" s="70"/>
      <c r="U105" s="70"/>
      <c r="V105" s="70"/>
    </row>
    <row r="106" spans="2:22" ht="22.5" customHeight="1" x14ac:dyDescent="0.35"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2:22" ht="22.5" customHeight="1" x14ac:dyDescent="0.35">
      <c r="E107" s="53" t="s">
        <v>0</v>
      </c>
    </row>
    <row r="108" spans="2:22" ht="22.5" customHeight="1" x14ac:dyDescent="0.35">
      <c r="B108" s="62" t="s">
        <v>74</v>
      </c>
      <c r="C108" s="63"/>
      <c r="D108" s="63"/>
      <c r="E108" s="64">
        <v>1045812</v>
      </c>
    </row>
    <row r="109" spans="2:22" ht="22.5" customHeight="1" x14ac:dyDescent="0.35">
      <c r="B109" s="62" t="s">
        <v>75</v>
      </c>
      <c r="C109" s="63"/>
      <c r="D109" s="63"/>
      <c r="E109" s="64">
        <v>79553</v>
      </c>
    </row>
    <row r="110" spans="2:22" ht="22.5" customHeight="1" x14ac:dyDescent="0.35">
      <c r="B110" s="62" t="s">
        <v>76</v>
      </c>
      <c r="C110" s="63"/>
      <c r="D110" s="63"/>
      <c r="E110" s="64">
        <v>-279716</v>
      </c>
    </row>
    <row r="111" spans="2:22" ht="22.5" customHeight="1" thickBot="1" x14ac:dyDescent="0.4">
      <c r="B111" s="65" t="s">
        <v>77</v>
      </c>
      <c r="C111" s="63"/>
      <c r="D111" s="63"/>
      <c r="E111" s="66">
        <f>SUM(E108:E110)</f>
        <v>845649</v>
      </c>
    </row>
    <row r="112" spans="2:22" ht="22.5" customHeight="1" thickTop="1" x14ac:dyDescent="0.35"/>
  </sheetData>
  <mergeCells count="17">
    <mergeCell ref="B38:K38"/>
    <mergeCell ref="B48:K48"/>
    <mergeCell ref="B62:K62"/>
    <mergeCell ref="B63:K63"/>
    <mergeCell ref="O105:V105"/>
    <mergeCell ref="B5:K5"/>
    <mergeCell ref="B35:K35"/>
    <mergeCell ref="B40:K40"/>
    <mergeCell ref="B6:K6"/>
    <mergeCell ref="B47:K47"/>
    <mergeCell ref="B69:K69"/>
    <mergeCell ref="B42:J42"/>
    <mergeCell ref="B61:J61"/>
    <mergeCell ref="B105:J106"/>
    <mergeCell ref="B43:J43"/>
    <mergeCell ref="B44:J44"/>
    <mergeCell ref="B45:J45"/>
  </mergeCells>
  <printOptions horizontalCentered="1" verticalCentered="1"/>
  <pageMargins left="0.31496062992125984" right="0.31496062992125984" top="0.19685039370078741" bottom="0.35433070866141736" header="0.31496062992125984" footer="0.31496062992125984"/>
  <pageSetup paperSize="9" scale="55" fitToWidth="2" fitToHeight="2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DB3B-AD3D-4DE9-855E-514D7855716E}">
  <sheetPr>
    <pageSetUpPr fitToPage="1"/>
  </sheetPr>
  <dimension ref="A1:K57"/>
  <sheetViews>
    <sheetView workbookViewId="0">
      <selection activeCell="B3" sqref="B3"/>
    </sheetView>
  </sheetViews>
  <sheetFormatPr defaultRowHeight="15" x14ac:dyDescent="0.25"/>
  <cols>
    <col min="1" max="1" width="4.7109375" style="2" customWidth="1"/>
    <col min="2" max="2" width="26.140625" customWidth="1"/>
    <col min="4" max="4" width="8.85546875" customWidth="1"/>
    <col min="5" max="6" width="10.42578125" customWidth="1"/>
    <col min="7" max="7" width="13.7109375" customWidth="1"/>
    <col min="9" max="9" width="10.7109375" bestFit="1" customWidth="1"/>
    <col min="11" max="11" width="10.7109375" customWidth="1"/>
    <col min="12" max="12" width="1.140625" customWidth="1"/>
    <col min="13" max="13" width="2" customWidth="1"/>
  </cols>
  <sheetData>
    <row r="1" spans="2:11" ht="18.75" x14ac:dyDescent="0.3">
      <c r="K1" s="6" t="s">
        <v>43</v>
      </c>
    </row>
    <row r="3" spans="2:11" ht="15" customHeight="1" x14ac:dyDescent="0.3">
      <c r="B3" s="5" t="s">
        <v>65</v>
      </c>
    </row>
    <row r="4" spans="2:11" ht="14.45" customHeight="1" x14ac:dyDescent="0.25"/>
    <row r="5" spans="2:11" ht="30.75" customHeight="1" x14ac:dyDescent="0.25">
      <c r="B5" s="74" t="s">
        <v>66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4.4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2:11" ht="14.45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2:11" ht="14.45" customHeight="1" x14ac:dyDescent="0.25">
      <c r="B8" s="1" t="s">
        <v>49</v>
      </c>
      <c r="C8" s="1"/>
      <c r="D8" s="1"/>
      <c r="E8" s="1"/>
      <c r="F8" s="1"/>
      <c r="G8" s="1"/>
      <c r="J8" s="13"/>
      <c r="K8" s="13"/>
    </row>
    <row r="9" spans="2:11" ht="14.45" customHeight="1" x14ac:dyDescent="0.25">
      <c r="E9" s="16">
        <v>44651</v>
      </c>
      <c r="F9" s="17"/>
      <c r="G9" s="17">
        <v>44286</v>
      </c>
      <c r="I9" s="1" t="s">
        <v>33</v>
      </c>
      <c r="J9" s="13"/>
      <c r="K9" s="13"/>
    </row>
    <row r="10" spans="2:11" ht="14.45" customHeight="1" x14ac:dyDescent="0.25">
      <c r="E10" s="8" t="s">
        <v>0</v>
      </c>
      <c r="F10" s="1"/>
      <c r="G10" s="8" t="s">
        <v>0</v>
      </c>
      <c r="I10" s="8" t="s">
        <v>0</v>
      </c>
      <c r="J10" s="13"/>
      <c r="K10" s="13"/>
    </row>
    <row r="11" spans="2:11" ht="14.45" customHeight="1" x14ac:dyDescent="0.25">
      <c r="B11" t="s">
        <v>44</v>
      </c>
      <c r="E11" s="9">
        <v>157936</v>
      </c>
      <c r="F11" s="4"/>
      <c r="G11" s="10">
        <v>288062</v>
      </c>
      <c r="J11" s="13"/>
      <c r="K11" s="13"/>
    </row>
    <row r="12" spans="2:11" ht="14.45" customHeight="1" x14ac:dyDescent="0.25">
      <c r="B12" t="s">
        <v>45</v>
      </c>
      <c r="E12" s="9">
        <v>216709</v>
      </c>
      <c r="F12" s="4"/>
      <c r="G12" s="10">
        <v>216547</v>
      </c>
      <c r="J12" s="4"/>
      <c r="K12" s="4"/>
    </row>
    <row r="13" spans="2:11" ht="14.45" customHeight="1" x14ac:dyDescent="0.25">
      <c r="B13" t="s">
        <v>46</v>
      </c>
      <c r="E13" s="9">
        <v>610176</v>
      </c>
      <c r="F13" s="4"/>
      <c r="G13" s="10">
        <v>810169</v>
      </c>
    </row>
    <row r="14" spans="2:11" ht="14.45" customHeight="1" x14ac:dyDescent="0.25">
      <c r="B14" t="s">
        <v>47</v>
      </c>
      <c r="E14" s="9">
        <v>539561</v>
      </c>
      <c r="F14" s="4"/>
      <c r="G14" s="10">
        <v>539511</v>
      </c>
    </row>
    <row r="15" spans="2:11" ht="14.45" customHeight="1" x14ac:dyDescent="0.25">
      <c r="B15" t="s">
        <v>48</v>
      </c>
      <c r="E15" s="9">
        <v>221</v>
      </c>
      <c r="F15" s="4"/>
      <c r="G15" s="10">
        <v>139</v>
      </c>
    </row>
    <row r="16" spans="2:11" ht="14.45" customHeight="1" thickBot="1" x14ac:dyDescent="0.3">
      <c r="E16" s="11">
        <f>SUM(E11:E15)</f>
        <v>1524603</v>
      </c>
      <c r="F16" s="4"/>
      <c r="G16" s="12">
        <v>1854428</v>
      </c>
      <c r="I16" s="12">
        <f>E16-G16</f>
        <v>-329825</v>
      </c>
    </row>
    <row r="17" spans="2:11" ht="14.45" customHeight="1" x14ac:dyDescent="0.25"/>
    <row r="18" spans="2:11" ht="14.45" customHeight="1" x14ac:dyDescent="0.25"/>
    <row r="19" spans="2:11" ht="14.45" customHeight="1" x14ac:dyDescent="0.25">
      <c r="B19" s="1" t="s">
        <v>64</v>
      </c>
    </row>
    <row r="20" spans="2:11" ht="14.45" customHeight="1" x14ac:dyDescent="0.25"/>
    <row r="21" spans="2:11" ht="73.5" customHeight="1" x14ac:dyDescent="0.25">
      <c r="B21" s="74" t="s">
        <v>67</v>
      </c>
      <c r="C21" s="74"/>
      <c r="D21" s="74"/>
      <c r="E21" s="74"/>
      <c r="F21" s="74"/>
      <c r="G21" s="74"/>
      <c r="H21" s="74"/>
      <c r="I21" s="74"/>
      <c r="J21" s="74"/>
      <c r="K21" s="74"/>
    </row>
    <row r="22" spans="2:11" ht="14.45" customHeight="1" x14ac:dyDescent="0.25"/>
    <row r="23" spans="2:11" ht="14.45" customHeight="1" x14ac:dyDescent="0.25">
      <c r="E23" s="17">
        <v>44651</v>
      </c>
      <c r="F23" s="1"/>
      <c r="G23" s="17">
        <v>44286</v>
      </c>
      <c r="H23" s="1"/>
      <c r="I23" s="1" t="s">
        <v>20</v>
      </c>
    </row>
    <row r="24" spans="2:11" ht="14.45" customHeight="1" x14ac:dyDescent="0.25">
      <c r="E24" s="3" t="s">
        <v>0</v>
      </c>
      <c r="F24" s="3"/>
      <c r="G24" s="3" t="s">
        <v>0</v>
      </c>
      <c r="I24" s="3" t="s">
        <v>0</v>
      </c>
    </row>
    <row r="25" spans="2:11" ht="14.45" customHeight="1" x14ac:dyDescent="0.25"/>
    <row r="26" spans="2:11" ht="14.45" customHeight="1" x14ac:dyDescent="0.25">
      <c r="B26" t="s">
        <v>50</v>
      </c>
      <c r="E26" s="14">
        <f>E16</f>
        <v>1524603</v>
      </c>
      <c r="F26" s="9"/>
      <c r="G26" s="9">
        <f>G16</f>
        <v>1854428</v>
      </c>
      <c r="H26" s="9"/>
      <c r="I26" s="9">
        <f>E26-G26</f>
        <v>-329825</v>
      </c>
    </row>
    <row r="27" spans="2:11" ht="14.45" customHeight="1" x14ac:dyDescent="0.25">
      <c r="E27" s="14"/>
      <c r="F27" s="9"/>
      <c r="G27" s="9"/>
      <c r="H27" s="9"/>
      <c r="I27" s="9"/>
    </row>
    <row r="28" spans="2:11" ht="14.45" customHeight="1" x14ac:dyDescent="0.25">
      <c r="B28" t="s">
        <v>60</v>
      </c>
      <c r="E28" s="14">
        <v>99548</v>
      </c>
      <c r="F28" s="9"/>
      <c r="G28" s="22">
        <v>111064</v>
      </c>
      <c r="H28" s="9"/>
      <c r="I28" s="9">
        <f>E28-G28</f>
        <v>-11516</v>
      </c>
    </row>
    <row r="29" spans="2:11" ht="14.45" customHeight="1" x14ac:dyDescent="0.25">
      <c r="E29" s="14"/>
      <c r="F29" s="9"/>
      <c r="G29" s="9"/>
      <c r="H29" s="9"/>
      <c r="I29" s="9"/>
    </row>
    <row r="30" spans="2:11" ht="14.45" customHeight="1" x14ac:dyDescent="0.25">
      <c r="B30" t="s">
        <v>61</v>
      </c>
      <c r="E30" s="14">
        <f>-323864-51190</f>
        <v>-375054</v>
      </c>
      <c r="F30" s="9"/>
      <c r="G30" s="9">
        <v>-453184</v>
      </c>
      <c r="H30" s="9"/>
      <c r="I30" s="9">
        <f>E30-G30</f>
        <v>78130</v>
      </c>
    </row>
    <row r="31" spans="2:11" ht="14.45" customHeight="1" x14ac:dyDescent="0.25">
      <c r="B31" t="s">
        <v>62</v>
      </c>
      <c r="E31" s="15">
        <v>-150852</v>
      </c>
      <c r="F31" s="9"/>
      <c r="G31" s="15">
        <v>-150852</v>
      </c>
      <c r="H31" s="9"/>
      <c r="I31" s="9">
        <f t="shared" ref="I31:I32" si="0">E31-G31</f>
        <v>0</v>
      </c>
    </row>
    <row r="32" spans="2:11" ht="14.45" customHeight="1" x14ac:dyDescent="0.25">
      <c r="B32" t="s">
        <v>63</v>
      </c>
      <c r="E32" s="15">
        <v>-15288</v>
      </c>
      <c r="F32" s="9"/>
      <c r="G32" s="15">
        <v>-15288</v>
      </c>
      <c r="H32" s="9"/>
      <c r="I32" s="9">
        <f t="shared" si="0"/>
        <v>0</v>
      </c>
    </row>
    <row r="33" spans="1:10" ht="14.45" customHeight="1" x14ac:dyDescent="0.25">
      <c r="E33" s="14"/>
      <c r="F33" s="9"/>
      <c r="G33" s="9"/>
      <c r="H33" s="9"/>
      <c r="I33" s="9"/>
    </row>
    <row r="34" spans="1:10" ht="14.45" customHeight="1" thickBot="1" x14ac:dyDescent="0.3">
      <c r="B34" s="1" t="s">
        <v>73</v>
      </c>
      <c r="E34" s="18">
        <f>SUM(E26:E33)</f>
        <v>1082957</v>
      </c>
      <c r="F34" s="19"/>
      <c r="G34" s="18">
        <f>SUM(G26:G33)</f>
        <v>1346168</v>
      </c>
      <c r="H34" s="20"/>
      <c r="I34" s="21">
        <f>SUM(I26:I33)</f>
        <v>-263211</v>
      </c>
      <c r="J34" s="1"/>
    </row>
    <row r="35" spans="1:10" ht="14.45" customHeight="1" x14ac:dyDescent="0.25"/>
    <row r="36" spans="1:10" ht="14.45" customHeight="1" x14ac:dyDescent="0.25"/>
    <row r="37" spans="1:10" ht="14.45" customHeight="1" x14ac:dyDescent="0.25">
      <c r="B37" s="1" t="s">
        <v>53</v>
      </c>
    </row>
    <row r="38" spans="1:10" ht="14.45" customHeight="1" x14ac:dyDescent="0.25">
      <c r="A38"/>
    </row>
    <row r="39" spans="1:10" ht="14.45" customHeight="1" x14ac:dyDescent="0.25">
      <c r="B39" t="s">
        <v>72</v>
      </c>
      <c r="E39" s="14">
        <f>-38229-166140+228303</f>
        <v>23934</v>
      </c>
    </row>
    <row r="40" spans="1:10" ht="14.45" customHeight="1" x14ac:dyDescent="0.25">
      <c r="B40" t="s">
        <v>52</v>
      </c>
      <c r="E40" s="14">
        <v>-287145</v>
      </c>
      <c r="F40" s="7" t="s">
        <v>56</v>
      </c>
    </row>
    <row r="41" spans="1:10" ht="14.45" customHeight="1" x14ac:dyDescent="0.25">
      <c r="E41" s="23">
        <f>SUM(E39:E40)</f>
        <v>-263211</v>
      </c>
    </row>
    <row r="42" spans="1:10" ht="14.45" customHeight="1" x14ac:dyDescent="0.25">
      <c r="E42" s="24"/>
    </row>
    <row r="43" spans="1:10" ht="14.45" customHeight="1" x14ac:dyDescent="0.25">
      <c r="E43" s="24"/>
    </row>
    <row r="44" spans="1:10" ht="14.45" customHeight="1" x14ac:dyDescent="0.25">
      <c r="B44" s="1" t="s">
        <v>54</v>
      </c>
      <c r="E44" s="14"/>
    </row>
    <row r="45" spans="1:10" ht="14.45" customHeight="1" x14ac:dyDescent="0.25">
      <c r="B45" t="s">
        <v>51</v>
      </c>
      <c r="E45" s="14">
        <v>11516</v>
      </c>
    </row>
    <row r="46" spans="1:10" ht="14.45" customHeight="1" x14ac:dyDescent="0.25">
      <c r="B46" t="s">
        <v>68</v>
      </c>
      <c r="E46" s="14">
        <v>-78130</v>
      </c>
      <c r="F46" s="7" t="s">
        <v>57</v>
      </c>
    </row>
    <row r="47" spans="1:10" ht="14.45" customHeight="1" x14ac:dyDescent="0.25">
      <c r="E47" s="23">
        <f>SUM(E45:E46)</f>
        <v>-66614</v>
      </c>
    </row>
    <row r="48" spans="1:10" ht="14.45" customHeight="1" x14ac:dyDescent="0.25"/>
    <row r="49" spans="2:11" ht="14.45" customHeight="1" thickBot="1" x14ac:dyDescent="0.3">
      <c r="B49" s="1" t="s">
        <v>55</v>
      </c>
      <c r="E49" s="18">
        <f>E41+E47</f>
        <v>-329825</v>
      </c>
    </row>
    <row r="50" spans="2:11" ht="14.45" customHeight="1" x14ac:dyDescent="0.25"/>
    <row r="51" spans="2:11" ht="14.45" customHeight="1" x14ac:dyDescent="0.25"/>
    <row r="52" spans="2:11" x14ac:dyDescent="0.25">
      <c r="B52" s="1" t="s">
        <v>58</v>
      </c>
    </row>
    <row r="53" spans="2:11" ht="45.75" customHeight="1" x14ac:dyDescent="0.25">
      <c r="B53" s="74" t="s">
        <v>69</v>
      </c>
      <c r="C53" s="74"/>
      <c r="D53" s="74"/>
      <c r="E53" s="74"/>
      <c r="F53" s="74"/>
      <c r="G53" s="74"/>
      <c r="H53" s="74"/>
      <c r="I53" s="74"/>
      <c r="J53" s="74"/>
      <c r="K53" s="74"/>
    </row>
    <row r="56" spans="2:11" x14ac:dyDescent="0.25">
      <c r="B56" s="1" t="s">
        <v>59</v>
      </c>
    </row>
    <row r="57" spans="2:11" ht="18" customHeight="1" x14ac:dyDescent="0.25">
      <c r="B57" s="74" t="s">
        <v>70</v>
      </c>
      <c r="C57" s="74"/>
      <c r="D57" s="74"/>
      <c r="E57" s="74"/>
      <c r="F57" s="74"/>
      <c r="G57" s="74"/>
      <c r="H57" s="74"/>
      <c r="I57" s="74"/>
      <c r="J57" s="74"/>
      <c r="K57" s="74"/>
    </row>
  </sheetData>
  <mergeCells count="4">
    <mergeCell ref="B21:K21"/>
    <mergeCell ref="B57:K57"/>
    <mergeCell ref="B53:K53"/>
    <mergeCell ref="B5:K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Narrative Report</vt:lpstr>
      <vt:lpstr>Sheet1</vt:lpstr>
      <vt:lpstr>'Narrative Report'!Print_Area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Billy</cp:lastModifiedBy>
  <cp:lastPrinted>2025-05-30T11:49:03Z</cp:lastPrinted>
  <dcterms:created xsi:type="dcterms:W3CDTF">2014-07-30T15:31:37Z</dcterms:created>
  <dcterms:modified xsi:type="dcterms:W3CDTF">2025-05-30T15:15:03Z</dcterms:modified>
</cp:coreProperties>
</file>